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Фінанси та Торгівля денне\заоч на відправку\"/>
    </mc:Choice>
  </mc:AlternateContent>
  <bookViews>
    <workbookView xWindow="8640" yWindow="315" windowWidth="19320" windowHeight="10920" activeTab="2"/>
  </bookViews>
  <sheets>
    <sheet name="титульний заочн" sheetId="4" r:id="rId1"/>
    <sheet name="Титул 076" sheetId="2" state="hidden" r:id="rId2"/>
    <sheet name="План D7 2026" sheetId="5" r:id="rId3"/>
    <sheet name="семестровка" sheetId="1" r:id="rId4"/>
  </sheets>
  <definedNames>
    <definedName name="_xlnm.Print_Area" localSheetId="2">'План D7 2026'!$A$1:$U$126</definedName>
    <definedName name="_xlnm.Print_Area" localSheetId="3">семестровка!$A$1:$P$199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W31" i="4" l="1"/>
  <c r="W32" i="4"/>
  <c r="W33" i="4"/>
  <c r="W34" i="4"/>
  <c r="W35" i="4"/>
  <c r="T35" i="4"/>
  <c r="Q35" i="4"/>
  <c r="N35" i="4"/>
  <c r="J35" i="4"/>
  <c r="G35" i="4"/>
  <c r="E35" i="4"/>
  <c r="U97" i="5"/>
  <c r="T97" i="5"/>
  <c r="S97" i="5"/>
  <c r="R97" i="5"/>
  <c r="Q97" i="5"/>
  <c r="P97" i="5"/>
  <c r="H85" i="5"/>
  <c r="M85" i="5"/>
  <c r="H86" i="5"/>
  <c r="M86" i="5"/>
  <c r="M87" i="5"/>
  <c r="H88" i="5"/>
  <c r="M88" i="5" s="1"/>
  <c r="H89" i="5"/>
  <c r="M89" i="5" s="1"/>
  <c r="H90" i="5"/>
  <c r="M90" i="5" s="1"/>
  <c r="H91" i="5"/>
  <c r="M91" i="5" s="1"/>
  <c r="H92" i="5"/>
  <c r="M92" i="5" s="1"/>
  <c r="H93" i="5"/>
  <c r="M93" i="5" s="1"/>
  <c r="H94" i="5"/>
  <c r="M94" i="5" s="1"/>
  <c r="H95" i="5"/>
  <c r="M95" i="5" s="1"/>
  <c r="H96" i="5"/>
  <c r="M96" i="5" s="1"/>
  <c r="I97" i="5"/>
  <c r="H97" i="5"/>
  <c r="G97" i="5"/>
  <c r="H79" i="5"/>
  <c r="M79" i="5" s="1"/>
  <c r="H80" i="5"/>
  <c r="M80" i="5" s="1"/>
  <c r="H81" i="5"/>
  <c r="M81" i="5" s="1"/>
  <c r="L83" i="5"/>
  <c r="I83" i="5" s="1"/>
  <c r="I98" i="5" s="1"/>
  <c r="H83" i="5"/>
  <c r="G83" i="5"/>
  <c r="M82" i="5"/>
  <c r="U76" i="5"/>
  <c r="T76" i="5"/>
  <c r="S76" i="5"/>
  <c r="R76" i="5"/>
  <c r="Q76" i="5"/>
  <c r="P76" i="5"/>
  <c r="O76" i="5"/>
  <c r="N76" i="5"/>
  <c r="H39" i="5"/>
  <c r="M39" i="5"/>
  <c r="H40" i="5"/>
  <c r="M40" i="5"/>
  <c r="H41" i="5"/>
  <c r="M41" i="5"/>
  <c r="H42" i="5"/>
  <c r="M42" i="5"/>
  <c r="H43" i="5"/>
  <c r="M43" i="5"/>
  <c r="H44" i="5"/>
  <c r="M44" i="5"/>
  <c r="H45" i="5"/>
  <c r="M45" i="5"/>
  <c r="H46" i="5"/>
  <c r="M46" i="5"/>
  <c r="G47" i="5"/>
  <c r="H47" i="5"/>
  <c r="I47" i="5"/>
  <c r="M47" i="5"/>
  <c r="H50" i="5"/>
  <c r="M50" i="5"/>
  <c r="H51" i="5"/>
  <c r="M51" i="5"/>
  <c r="H52" i="5"/>
  <c r="M52" i="5"/>
  <c r="H53" i="5"/>
  <c r="M53" i="5"/>
  <c r="H54" i="5"/>
  <c r="M54" i="5"/>
  <c r="H55" i="5"/>
  <c r="M55" i="5"/>
  <c r="H56" i="5"/>
  <c r="M56" i="5"/>
  <c r="H57" i="5"/>
  <c r="M57" i="5"/>
  <c r="H58" i="5"/>
  <c r="M58" i="5"/>
  <c r="H60" i="5"/>
  <c r="H61" i="5"/>
  <c r="H59" i="5" s="1"/>
  <c r="I59" i="5"/>
  <c r="H62" i="5"/>
  <c r="M62" i="5" s="1"/>
  <c r="H63" i="5"/>
  <c r="M63" i="5" s="1"/>
  <c r="H64" i="5"/>
  <c r="M64" i="5" s="1"/>
  <c r="H66" i="5"/>
  <c r="H67" i="5"/>
  <c r="H65" i="5"/>
  <c r="I65" i="5"/>
  <c r="M65" i="5"/>
  <c r="H70" i="5"/>
  <c r="M70" i="5" s="1"/>
  <c r="M72" i="5" s="1"/>
  <c r="H71" i="5"/>
  <c r="M71" i="5" s="1"/>
  <c r="H74" i="5"/>
  <c r="M74" i="5"/>
  <c r="M75" i="5" s="1"/>
  <c r="L76" i="5"/>
  <c r="K76" i="5"/>
  <c r="J76" i="5"/>
  <c r="I68" i="5"/>
  <c r="H72" i="5"/>
  <c r="H75" i="5"/>
  <c r="G59" i="5"/>
  <c r="G65" i="5"/>
  <c r="G68" i="5"/>
  <c r="G72" i="5"/>
  <c r="G75" i="5"/>
  <c r="M67" i="5"/>
  <c r="M66" i="5"/>
  <c r="M61" i="5"/>
  <c r="M60" i="5"/>
  <c r="H49" i="5"/>
  <c r="M49" i="5" s="1"/>
  <c r="H48" i="5"/>
  <c r="M48" i="5" s="1"/>
  <c r="H35" i="5"/>
  <c r="M35" i="5" s="1"/>
  <c r="H33" i="5"/>
  <c r="M33" i="5" s="1"/>
  <c r="H32" i="5"/>
  <c r="M32" i="5" s="1"/>
  <c r="H31" i="5"/>
  <c r="M31" i="5" s="1"/>
  <c r="H30" i="5"/>
  <c r="M30" i="5" s="1"/>
  <c r="H29" i="5"/>
  <c r="M29" i="5" s="1"/>
  <c r="H28" i="5"/>
  <c r="M28" i="5" s="1"/>
  <c r="H27" i="5"/>
  <c r="M27" i="5" s="1"/>
  <c r="H21" i="5"/>
  <c r="M21" i="5" s="1"/>
  <c r="H20" i="5"/>
  <c r="M20" i="5" s="1"/>
  <c r="H19" i="5"/>
  <c r="M19" i="5" s="1"/>
  <c r="H18" i="5"/>
  <c r="M18" i="5" s="1"/>
  <c r="H17" i="5"/>
  <c r="M17" i="5" s="1"/>
  <c r="H16" i="5"/>
  <c r="M16" i="5" s="1"/>
  <c r="H15" i="5"/>
  <c r="M15" i="5" s="1"/>
  <c r="H14" i="5"/>
  <c r="M14" i="5" s="1"/>
  <c r="H13" i="5"/>
  <c r="M13" i="5" s="1"/>
  <c r="H12" i="5"/>
  <c r="M12" i="5" s="1"/>
  <c r="H11" i="5"/>
  <c r="H36" i="5" s="1"/>
  <c r="I11" i="5"/>
  <c r="I36" i="5" s="1"/>
  <c r="I76" i="5" s="1"/>
  <c r="I99" i="5" s="1"/>
  <c r="M11" i="5"/>
  <c r="G11" i="5"/>
  <c r="G36" i="5" s="1"/>
  <c r="G76" i="5" s="1"/>
  <c r="L11" i="1"/>
  <c r="L12" i="1"/>
  <c r="L15" i="1"/>
  <c r="L17" i="1"/>
  <c r="L18" i="1"/>
  <c r="L19" i="1"/>
  <c r="L30" i="1"/>
  <c r="L31" i="1"/>
  <c r="L32" i="1"/>
  <c r="L34" i="1"/>
  <c r="L35" i="1"/>
  <c r="L37" i="1"/>
  <c r="L38" i="1"/>
  <c r="L52" i="1"/>
  <c r="L55" i="1"/>
  <c r="L56" i="1"/>
  <c r="L57" i="1"/>
  <c r="L61" i="1"/>
  <c r="L65" i="1"/>
  <c r="L77" i="1"/>
  <c r="L78" i="1"/>
  <c r="L79" i="1"/>
  <c r="L80" i="1"/>
  <c r="L81" i="1"/>
  <c r="L82" i="1"/>
  <c r="L86" i="1"/>
  <c r="L90" i="1"/>
  <c r="L105" i="1"/>
  <c r="L106" i="1"/>
  <c r="L107" i="1"/>
  <c r="L108" i="1"/>
  <c r="L109" i="1"/>
  <c r="L110" i="1"/>
  <c r="L111" i="1"/>
  <c r="L115" i="1"/>
  <c r="L119" i="1"/>
  <c r="L131" i="1"/>
  <c r="L132" i="1"/>
  <c r="L133" i="1"/>
  <c r="L134" i="1"/>
  <c r="L135" i="1"/>
  <c r="L136" i="1"/>
  <c r="L137" i="1"/>
  <c r="L143" i="1"/>
  <c r="L154" i="1"/>
  <c r="L155" i="1"/>
  <c r="L156" i="1"/>
  <c r="L157" i="1"/>
  <c r="L158" i="1"/>
  <c r="L159" i="1"/>
  <c r="L160" i="1"/>
  <c r="L161" i="1"/>
  <c r="L162" i="1"/>
  <c r="L170" i="1"/>
  <c r="L180" i="1"/>
  <c r="L181" i="1"/>
  <c r="L184" i="1"/>
  <c r="L185" i="1"/>
  <c r="L186" i="1"/>
  <c r="L187" i="1"/>
  <c r="L197" i="1"/>
  <c r="L199" i="1"/>
  <c r="M19" i="1"/>
  <c r="M38" i="1"/>
  <c r="M65" i="1"/>
  <c r="M90" i="1"/>
  <c r="M119" i="1"/>
  <c r="M170" i="1"/>
  <c r="M197" i="1"/>
  <c r="M199" i="1"/>
  <c r="M200" i="1" s="1"/>
  <c r="F11" i="1"/>
  <c r="G11" i="1"/>
  <c r="K11" i="1"/>
  <c r="F12" i="1"/>
  <c r="G12" i="1"/>
  <c r="K12" i="1" s="1"/>
  <c r="F13" i="1"/>
  <c r="G13" i="1"/>
  <c r="K13" i="1"/>
  <c r="F14" i="1"/>
  <c r="G14" i="1"/>
  <c r="K14" i="1" s="1"/>
  <c r="F15" i="1"/>
  <c r="G15" i="1"/>
  <c r="K15" i="1"/>
  <c r="F16" i="1"/>
  <c r="G16" i="1"/>
  <c r="K16" i="1" s="1"/>
  <c r="F17" i="1"/>
  <c r="G17" i="1"/>
  <c r="K17" i="1"/>
  <c r="F18" i="1"/>
  <c r="G18" i="1"/>
  <c r="K18" i="1" s="1"/>
  <c r="F30" i="1"/>
  <c r="G30" i="1"/>
  <c r="K30" i="1" s="1"/>
  <c r="F31" i="1"/>
  <c r="G31" i="1"/>
  <c r="K31" i="1"/>
  <c r="F32" i="1"/>
  <c r="G32" i="1"/>
  <c r="K32" i="1" s="1"/>
  <c r="F33" i="1"/>
  <c r="G33" i="1"/>
  <c r="K33" i="1"/>
  <c r="F34" i="1"/>
  <c r="G34" i="1"/>
  <c r="K34" i="1" s="1"/>
  <c r="F35" i="1"/>
  <c r="G35" i="1"/>
  <c r="K35" i="1"/>
  <c r="F37" i="1"/>
  <c r="G37" i="1"/>
  <c r="K37" i="1" s="1"/>
  <c r="F52" i="1"/>
  <c r="G52" i="1"/>
  <c r="K52" i="1" s="1"/>
  <c r="F53" i="1"/>
  <c r="G53" i="1"/>
  <c r="K53" i="1"/>
  <c r="F54" i="1"/>
  <c r="G54" i="1"/>
  <c r="K54" i="1" s="1"/>
  <c r="F55" i="1"/>
  <c r="G55" i="1"/>
  <c r="K55" i="1"/>
  <c r="F56" i="1"/>
  <c r="G56" i="1"/>
  <c r="K56" i="1" s="1"/>
  <c r="F57" i="1"/>
  <c r="G57" i="1"/>
  <c r="K57" i="1"/>
  <c r="F61" i="1"/>
  <c r="G61" i="1"/>
  <c r="K61" i="1" s="1"/>
  <c r="F77" i="1"/>
  <c r="G77" i="1"/>
  <c r="K77" i="1" s="1"/>
  <c r="F78" i="1"/>
  <c r="G78" i="1"/>
  <c r="K78" i="1"/>
  <c r="F79" i="1"/>
  <c r="G79" i="1"/>
  <c r="K79" i="1" s="1"/>
  <c r="F80" i="1"/>
  <c r="G80" i="1"/>
  <c r="K80" i="1"/>
  <c r="F81" i="1"/>
  <c r="G81" i="1"/>
  <c r="K81" i="1" s="1"/>
  <c r="F82" i="1"/>
  <c r="G82" i="1"/>
  <c r="K82" i="1"/>
  <c r="F86" i="1"/>
  <c r="G86" i="1"/>
  <c r="K86" i="1" s="1"/>
  <c r="F105" i="1"/>
  <c r="G105" i="1"/>
  <c r="K105" i="1" s="1"/>
  <c r="F106" i="1"/>
  <c r="G106" i="1"/>
  <c r="K106" i="1"/>
  <c r="F107" i="1"/>
  <c r="G107" i="1"/>
  <c r="K107" i="1" s="1"/>
  <c r="F108" i="1"/>
  <c r="G108" i="1"/>
  <c r="K108" i="1"/>
  <c r="F109" i="1"/>
  <c r="G109" i="1"/>
  <c r="K109" i="1" s="1"/>
  <c r="F110" i="1"/>
  <c r="G110" i="1"/>
  <c r="K110" i="1"/>
  <c r="F111" i="1"/>
  <c r="G111" i="1"/>
  <c r="K111" i="1" s="1"/>
  <c r="F115" i="1"/>
  <c r="G115" i="1"/>
  <c r="K115" i="1"/>
  <c r="F130" i="1"/>
  <c r="G130" i="1"/>
  <c r="K130" i="1"/>
  <c r="F131" i="1"/>
  <c r="G131" i="1"/>
  <c r="K131" i="1" s="1"/>
  <c r="F132" i="1"/>
  <c r="G132" i="1"/>
  <c r="K132" i="1"/>
  <c r="F133" i="1"/>
  <c r="G133" i="1"/>
  <c r="K133" i="1" s="1"/>
  <c r="F134" i="1"/>
  <c r="G134" i="1"/>
  <c r="K134" i="1"/>
  <c r="F135" i="1"/>
  <c r="G135" i="1"/>
  <c r="K135" i="1" s="1"/>
  <c r="F136" i="1"/>
  <c r="G136" i="1"/>
  <c r="K136" i="1"/>
  <c r="F137" i="1"/>
  <c r="G137" i="1"/>
  <c r="K137" i="1" s="1"/>
  <c r="F154" i="1"/>
  <c r="G154" i="1"/>
  <c r="K154" i="1" s="1"/>
  <c r="F155" i="1"/>
  <c r="G155" i="1"/>
  <c r="K155" i="1"/>
  <c r="F156" i="1"/>
  <c r="G156" i="1"/>
  <c r="K156" i="1" s="1"/>
  <c r="F157" i="1"/>
  <c r="G157" i="1"/>
  <c r="K157" i="1"/>
  <c r="F158" i="1"/>
  <c r="G158" i="1"/>
  <c r="K158" i="1" s="1"/>
  <c r="F159" i="1"/>
  <c r="G159" i="1"/>
  <c r="K159" i="1"/>
  <c r="F160" i="1"/>
  <c r="G160" i="1"/>
  <c r="K160" i="1" s="1"/>
  <c r="F161" i="1"/>
  <c r="G161" i="1"/>
  <c r="K161" i="1"/>
  <c r="F162" i="1"/>
  <c r="G162" i="1"/>
  <c r="K162" i="1" s="1"/>
  <c r="F180" i="1"/>
  <c r="G180" i="1"/>
  <c r="K180" i="1" s="1"/>
  <c r="F181" i="1"/>
  <c r="G181" i="1"/>
  <c r="K181" i="1"/>
  <c r="F182" i="1"/>
  <c r="K182" i="1"/>
  <c r="F183" i="1"/>
  <c r="G183" i="1"/>
  <c r="K183" i="1" s="1"/>
  <c r="F184" i="1"/>
  <c r="G184" i="1"/>
  <c r="K184" i="1"/>
  <c r="F185" i="1"/>
  <c r="G185" i="1"/>
  <c r="K185" i="1" s="1"/>
  <c r="F186" i="1"/>
  <c r="G186" i="1"/>
  <c r="K186" i="1"/>
  <c r="F187" i="1"/>
  <c r="G187" i="1"/>
  <c r="K187" i="1" s="1"/>
  <c r="J19" i="1"/>
  <c r="J38" i="1"/>
  <c r="J65" i="1"/>
  <c r="J90" i="1"/>
  <c r="J119" i="1"/>
  <c r="J143" i="1"/>
  <c r="J170" i="1"/>
  <c r="J197" i="1"/>
  <c r="J199" i="1"/>
  <c r="I19" i="1"/>
  <c r="I38" i="1"/>
  <c r="I199" i="1" s="1"/>
  <c r="I65" i="1"/>
  <c r="I90" i="1"/>
  <c r="I119" i="1"/>
  <c r="I143" i="1"/>
  <c r="I170" i="1"/>
  <c r="I197" i="1"/>
  <c r="H19" i="1"/>
  <c r="H38" i="1"/>
  <c r="H65" i="1"/>
  <c r="H90" i="1"/>
  <c r="H119" i="1"/>
  <c r="H143" i="1"/>
  <c r="H170" i="1"/>
  <c r="H197" i="1"/>
  <c r="H199" i="1"/>
  <c r="G19" i="1"/>
  <c r="G38" i="1"/>
  <c r="G199" i="1" s="1"/>
  <c r="G65" i="1"/>
  <c r="G90" i="1"/>
  <c r="G119" i="1"/>
  <c r="G143" i="1"/>
  <c r="G170" i="1"/>
  <c r="G197" i="1"/>
  <c r="F19" i="1"/>
  <c r="F199" i="1" s="1"/>
  <c r="F38" i="1"/>
  <c r="F65" i="1"/>
  <c r="F76" i="1"/>
  <c r="F90" i="1"/>
  <c r="F119" i="1"/>
  <c r="F143" i="1"/>
  <c r="F170" i="1"/>
  <c r="F197" i="1"/>
  <c r="E19" i="1"/>
  <c r="E38" i="1"/>
  <c r="E65" i="1"/>
  <c r="E90" i="1"/>
  <c r="E119" i="1"/>
  <c r="E143" i="1"/>
  <c r="E170" i="1"/>
  <c r="E171" i="1" s="1"/>
  <c r="E197" i="1"/>
  <c r="E199" i="1"/>
  <c r="E198" i="1"/>
  <c r="N180" i="1"/>
  <c r="N181" i="1"/>
  <c r="N184" i="1"/>
  <c r="N185" i="1"/>
  <c r="N186" i="1"/>
  <c r="N187" i="1"/>
  <c r="N197" i="1"/>
  <c r="N154" i="1"/>
  <c r="N170" i="1" s="1"/>
  <c r="N155" i="1"/>
  <c r="N156" i="1"/>
  <c r="N157" i="1"/>
  <c r="N158" i="1"/>
  <c r="N159" i="1"/>
  <c r="N160" i="1"/>
  <c r="N161" i="1"/>
  <c r="N162" i="1"/>
  <c r="E144" i="1"/>
  <c r="N137" i="1"/>
  <c r="N136" i="1"/>
  <c r="N135" i="1"/>
  <c r="N134" i="1"/>
  <c r="N133" i="1"/>
  <c r="N132" i="1"/>
  <c r="N131" i="1"/>
  <c r="E120" i="1"/>
  <c r="N115" i="1"/>
  <c r="N111" i="1"/>
  <c r="N110" i="1"/>
  <c r="N109" i="1"/>
  <c r="N108" i="1"/>
  <c r="N107" i="1"/>
  <c r="N106" i="1"/>
  <c r="N105" i="1"/>
  <c r="E91" i="1"/>
  <c r="N86" i="1"/>
  <c r="N82" i="1"/>
  <c r="N81" i="1"/>
  <c r="N80" i="1"/>
  <c r="N79" i="1"/>
  <c r="N78" i="1"/>
  <c r="N77" i="1"/>
  <c r="L76" i="1"/>
  <c r="G76" i="1"/>
  <c r="K76" i="1" s="1"/>
  <c r="E66" i="1"/>
  <c r="N61" i="1"/>
  <c r="N57" i="1"/>
  <c r="N56" i="1"/>
  <c r="N55" i="1"/>
  <c r="N54" i="1"/>
  <c r="N53" i="1"/>
  <c r="N52" i="1"/>
  <c r="E39" i="1"/>
  <c r="N37" i="1"/>
  <c r="N35" i="1"/>
  <c r="N34" i="1"/>
  <c r="N33" i="1"/>
  <c r="N32" i="1"/>
  <c r="N31" i="1"/>
  <c r="N30" i="1"/>
  <c r="E20" i="1"/>
  <c r="N18" i="1"/>
  <c r="N17" i="1"/>
  <c r="N16" i="1"/>
  <c r="N15" i="1"/>
  <c r="N14" i="1"/>
  <c r="N13" i="1"/>
  <c r="N12" i="1"/>
  <c r="N11" i="1"/>
  <c r="V66" i="5"/>
  <c r="V68" i="5"/>
  <c r="W66" i="5"/>
  <c r="W68" i="5"/>
  <c r="X66" i="5"/>
  <c r="X68" i="5"/>
  <c r="G98" i="5"/>
  <c r="Z99" i="5"/>
  <c r="Y99" i="5"/>
  <c r="X99" i="5"/>
  <c r="W99" i="5"/>
  <c r="V99" i="5"/>
  <c r="U98" i="5"/>
  <c r="T98" i="5"/>
  <c r="S98" i="5"/>
  <c r="R98" i="5"/>
  <c r="Q98" i="5"/>
  <c r="P98" i="5"/>
  <c r="U99" i="5"/>
  <c r="T99" i="5"/>
  <c r="S99" i="5"/>
  <c r="R99" i="5"/>
  <c r="Q99" i="5"/>
  <c r="P99" i="5"/>
  <c r="O99" i="5"/>
  <c r="N99" i="5"/>
  <c r="L98" i="5"/>
  <c r="L99" i="5"/>
  <c r="K99" i="5"/>
  <c r="J98" i="5"/>
  <c r="J99" i="5" s="1"/>
  <c r="H98" i="5"/>
  <c r="Z97" i="5"/>
  <c r="Y97" i="5"/>
  <c r="X97" i="5"/>
  <c r="W97" i="5"/>
  <c r="V97" i="5"/>
  <c r="AA96" i="5"/>
  <c r="AD90" i="5"/>
  <c r="AA81" i="5"/>
  <c r="AA80" i="5"/>
  <c r="Z80" i="5"/>
  <c r="Y80" i="5"/>
  <c r="X80" i="5"/>
  <c r="W80" i="5"/>
  <c r="V80" i="5"/>
  <c r="AA79" i="5"/>
  <c r="AA78" i="5"/>
  <c r="AA77" i="5"/>
  <c r="AA75" i="5"/>
  <c r="AA74" i="5"/>
  <c r="AA73" i="5"/>
  <c r="AA72" i="5"/>
  <c r="AA71" i="5"/>
  <c r="AA70" i="5"/>
  <c r="AA69" i="5"/>
  <c r="Z66" i="5"/>
  <c r="Z68" i="5"/>
  <c r="Y66" i="5"/>
  <c r="Y68" i="5"/>
  <c r="AA67" i="5"/>
  <c r="AA66" i="5"/>
  <c r="AA65" i="5"/>
  <c r="AA64" i="5"/>
  <c r="AA63" i="5"/>
  <c r="AA62" i="5"/>
  <c r="AA61" i="5"/>
  <c r="AA60" i="5"/>
  <c r="AA55" i="5"/>
  <c r="AA54" i="5"/>
  <c r="AA53" i="5"/>
  <c r="AA52" i="5"/>
  <c r="AA51" i="5"/>
  <c r="AA45" i="5"/>
  <c r="AA41" i="5"/>
  <c r="AA40" i="5"/>
  <c r="AA38" i="5"/>
  <c r="AA37" i="5"/>
  <c r="Z37" i="5"/>
  <c r="Y37" i="5"/>
  <c r="X37" i="5"/>
  <c r="W37" i="5"/>
  <c r="V37" i="5"/>
  <c r="AA35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C19" i="5"/>
  <c r="AC17" i="5"/>
  <c r="AA14" i="5"/>
  <c r="AA13" i="5"/>
  <c r="AA12" i="5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W38" i="2" s="1"/>
  <c r="K143" i="1" l="1"/>
  <c r="K90" i="1"/>
  <c r="K38" i="1"/>
  <c r="G99" i="5"/>
  <c r="T104" i="5" s="1"/>
  <c r="P104" i="5"/>
  <c r="V104" i="5" s="1"/>
  <c r="M59" i="5"/>
  <c r="H68" i="5"/>
  <c r="AA68" i="5" s="1"/>
  <c r="AA59" i="5"/>
  <c r="M68" i="5"/>
  <c r="M83" i="5"/>
  <c r="M97" i="5"/>
  <c r="K197" i="1"/>
  <c r="K170" i="1"/>
  <c r="K119" i="1"/>
  <c r="K65" i="1"/>
  <c r="K19" i="1"/>
  <c r="M36" i="5"/>
  <c r="M76" i="5" s="1"/>
  <c r="C38" i="2"/>
  <c r="M99" i="5" l="1"/>
  <c r="H76" i="5"/>
  <c r="H99" i="5" s="1"/>
  <c r="K199" i="1"/>
  <c r="M98" i="5"/>
</calcChain>
</file>

<file path=xl/sharedStrings.xml><?xml version="1.0" encoding="utf-8"?>
<sst xmlns="http://schemas.openxmlformats.org/spreadsheetml/2006/main" count="1498" uniqueCount="428">
  <si>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</si>
  <si>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</si>
  <si>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</si>
  <si>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</si>
  <si>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</si>
  <si>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</si>
  <si>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</si>
  <si>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</si>
  <si>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</si>
  <si>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</si>
  <si>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</si>
  <si>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</si>
  <si>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</si>
  <si>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</si>
  <si>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</si>
  <si>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Історія України та української культури</t>
  </si>
  <si>
    <t>Вища математика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</si>
  <si>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</si>
  <si>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</si>
  <si>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</si>
  <si>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</si>
  <si>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</si>
  <si>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</si>
  <si>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3 семестр 15 тижнів</t>
  </si>
  <si>
    <t>Економіка підприємства</t>
  </si>
  <si>
    <t>4 семестр 18 тижнів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</si>
  <si>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</si>
  <si>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</si>
  <si>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</si>
  <si>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</si>
  <si>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</si>
  <si>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8 семестр 13 тижнів</t>
  </si>
  <si>
    <t>Дипломне проектування</t>
  </si>
  <si>
    <t>Державна атестація</t>
  </si>
  <si>
    <t>вибіркові</t>
  </si>
  <si>
    <t>Бухгалтерський облік</t>
  </si>
  <si>
    <t>Торговельне підприємництво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</si>
  <si>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</si>
  <si>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</si>
  <si>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</si>
  <si>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</si>
  <si>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</si>
  <si>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</si>
  <si>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</si>
  <si>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</si>
  <si>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</si>
  <si>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</si>
  <si>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</si>
  <si>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</si>
  <si>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</si>
  <si>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</si>
  <si>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</si>
  <si>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</si>
  <si>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</si>
  <si>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</si>
  <si>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</si>
  <si>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</si>
  <si>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</si>
  <si>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</si>
  <si>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</si>
  <si>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</si>
  <si>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</si>
  <si>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</si>
  <si>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</si>
  <si>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</si>
  <si>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</si>
  <si>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</si>
  <si>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</si>
  <si>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</si>
  <si>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</si>
  <si>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</si>
  <si>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</si>
  <si>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</si>
  <si>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</si>
  <si>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</si>
  <si>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</si>
  <si>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</si>
  <si>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</si>
  <si>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</si>
  <si>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</si>
  <si>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</si>
  <si>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</si>
  <si>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</si>
  <si>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</si>
  <si>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</si>
  <si>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</si>
  <si>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</si>
  <si>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</si>
  <si>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</si>
  <si>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</si>
  <si>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</si>
  <si>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</si>
  <si>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</si>
  <si>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</si>
  <si>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</si>
  <si>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</si>
  <si>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</si>
  <si>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</si>
  <si>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</si>
  <si>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</si>
  <si>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</si>
  <si>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</si>
  <si>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</si>
  <si>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</si>
  <si>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</si>
  <si>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</si>
  <si>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</si>
  <si>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</si>
  <si>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</si>
  <si>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2б</t>
  </si>
  <si>
    <t>4б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</si>
  <si>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</si>
  <si>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</si>
  <si>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</si>
  <si>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</si>
  <si>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</si>
  <si>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</si>
  <si>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</si>
  <si>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</si>
  <si>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</si>
  <si>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</si>
  <si>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</si>
  <si>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</si>
  <si>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</si>
  <si>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</si>
  <si>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</si>
  <si>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</si>
  <si>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</si>
  <si>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</si>
  <si>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</si>
  <si>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</si>
  <si>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</si>
  <si>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</si>
  <si>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</si>
  <si>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</si>
  <si>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</si>
  <si>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</si>
  <si>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</si>
  <si>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</si>
  <si>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</si>
  <si>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</si>
  <si>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</si>
  <si>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</si>
  <si>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</si>
  <si>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</si>
  <si>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</si>
  <si>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</si>
  <si>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</si>
  <si>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</si>
  <si>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2. ДИСЦИПЛІНИ ВІЛЬНОГО ВИБОРУ</t>
  </si>
  <si>
    <t>2.1.  Цикл загальної підготовки</t>
  </si>
  <si>
    <t>Трудове право</t>
  </si>
  <si>
    <t>2.2.  Цикл професійної підготовки</t>
  </si>
  <si>
    <t>Інвестування</t>
  </si>
  <si>
    <t>Бізнес-моделювання</t>
  </si>
  <si>
    <t>Міжнародні стандарти фінансової звітності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</si>
  <si>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</si>
  <si>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</si>
  <si>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</si>
  <si>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</si>
  <si>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</si>
  <si>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</si>
  <si>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</si>
  <si>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</si>
  <si>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</si>
  <si>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Оцінка та управління вартістю підприємства</t>
  </si>
  <si>
    <t>Ціноутворення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</si>
  <si>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</si>
  <si>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</si>
  <si>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</si>
  <si>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</si>
  <si>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</si>
  <si>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</si>
  <si>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</si>
  <si>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</si>
  <si>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</si>
  <si>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</si>
  <si>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</si>
  <si>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</si>
  <si>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</si>
  <si>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</si>
  <si>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</si>
  <si>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</si>
  <si>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</si>
  <si>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</si>
  <si>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</si>
  <si>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</si>
  <si>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</si>
  <si>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</si>
  <si>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</si>
  <si>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</si>
  <si>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</si>
  <si>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</si>
  <si>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</si>
  <si>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</si>
  <si>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</si>
  <si>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</si>
  <si>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</si>
  <si>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</si>
  <si>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</si>
  <si>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</si>
  <si>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</si>
  <si>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</si>
  <si>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</si>
  <si>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</si>
  <si>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1.4.1</t>
  </si>
  <si>
    <t xml:space="preserve">Політична економія </t>
  </si>
  <si>
    <t>Новітні інформаційні технології</t>
  </si>
  <si>
    <t>Регіональна економіка та екологія</t>
  </si>
  <si>
    <t>Основи наукових досліджень</t>
  </si>
  <si>
    <t>Тренінг  "Ділова кар'єра, технологія працевлаштування"</t>
  </si>
  <si>
    <t>Товарознавство на ринку товарів та послуг</t>
  </si>
  <si>
    <t xml:space="preserve">Основи інноваційної діяльності </t>
  </si>
  <si>
    <t>1.1.15</t>
  </si>
  <si>
    <t>1.1.16</t>
  </si>
  <si>
    <t>1.1.6</t>
  </si>
  <si>
    <t>1.2.15</t>
  </si>
  <si>
    <t>1.2.16</t>
  </si>
  <si>
    <t>1.2.17</t>
  </si>
  <si>
    <t>1.2.18</t>
  </si>
  <si>
    <t>Тренінг "Ділова кар'єра та технологія працевлаштування"</t>
  </si>
  <si>
    <t>1.3.2</t>
  </si>
  <si>
    <t>4д</t>
  </si>
  <si>
    <t>Соціально-економічний розвиток регіону</t>
  </si>
  <si>
    <t>6</t>
  </si>
  <si>
    <t>Міжнародний бізнес</t>
  </si>
  <si>
    <t xml:space="preserve">Бізнес-стратегія </t>
  </si>
  <si>
    <t>Логістика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</si>
  <si>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</si>
  <si>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</si>
  <si>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</si>
  <si>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</si>
  <si>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</si>
  <si>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</si>
  <si>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</si>
  <si>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</si>
  <si>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</si>
  <si>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 торгівля та біржова діяльність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</si>
  <si>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</si>
  <si>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</si>
  <si>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 xml:space="preserve">Кваліфікація:  бакалавр підприємництва та торгівлі </t>
  </si>
  <si>
    <t>Виробнича (аналітична)</t>
  </si>
  <si>
    <t>1.1.17</t>
  </si>
  <si>
    <t>Виробнича практика (аналітична)</t>
  </si>
  <si>
    <t xml:space="preserve">Теорія зовнішньоекономічної діяльності та міжнародної торгівлі </t>
  </si>
  <si>
    <t>Основи підприємницької та торговельної  діяльності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</si>
  <si>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</si>
  <si>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</si>
  <si>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 xml:space="preserve">Контролінг та бюджетування </t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</si>
  <si>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</si>
  <si>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18"/>
        <rFont val="Times New Roman"/>
        <family val="1"/>
        <charset val="204"/>
      </rPr>
      <t xml:space="preserve"> D7 Торгівля</t>
    </r>
  </si>
  <si>
    <t>Історія розвитку підприємництва та торгівлі</t>
  </si>
  <si>
    <t>D7 семестровка на 26/27 навч. рік</t>
  </si>
  <si>
    <t>ОКЗП 1</t>
  </si>
  <si>
    <t>ЗО</t>
  </si>
  <si>
    <t>ОКЗП 2</t>
  </si>
  <si>
    <t>Е</t>
  </si>
  <si>
    <t>ОКЗП 3</t>
  </si>
  <si>
    <t>ОКЗП 4</t>
  </si>
  <si>
    <t>ОКЗП 5</t>
  </si>
  <si>
    <t>ОКЗП 6</t>
  </si>
  <si>
    <t>ОКЗП 7</t>
  </si>
  <si>
    <t>Вступ до спеціальності та освітнього процесу</t>
  </si>
  <si>
    <t>ОКЗП 8</t>
  </si>
  <si>
    <t>Фізичне виховання</t>
  </si>
  <si>
    <t>Е-3, З-5</t>
  </si>
  <si>
    <t>ОКЗП 9</t>
  </si>
  <si>
    <t>ОКЗП 10</t>
  </si>
  <si>
    <t xml:space="preserve">Математичні основи економіки </t>
  </si>
  <si>
    <t>ОКЗП 11</t>
  </si>
  <si>
    <t>ОКЗП 12</t>
  </si>
  <si>
    <t>ОКЗП 13</t>
  </si>
  <si>
    <t>ОКЗП 14</t>
  </si>
  <si>
    <t>Правознавство. Доброчесність та запобігання корупції</t>
  </si>
  <si>
    <t>ПО</t>
  </si>
  <si>
    <t>Маркетинг та кон’юнктура ринку</t>
  </si>
  <si>
    <t>ЗВ</t>
  </si>
  <si>
    <t>ДВВ загальної підготовки</t>
  </si>
  <si>
    <t>Комунікативні навички</t>
  </si>
  <si>
    <t>Дисципліни з інших ОП ДДМА</t>
  </si>
  <si>
    <t>ПВ</t>
  </si>
  <si>
    <t>ДВВ професійної підготовки</t>
  </si>
  <si>
    <t>Екологія бізнес-середовища</t>
  </si>
  <si>
    <t>Е-3, З-4</t>
  </si>
  <si>
    <t>Економічна грамотність</t>
  </si>
  <si>
    <t>ОКЗП 15</t>
  </si>
  <si>
    <t>ОКПП 1</t>
  </si>
  <si>
    <t>ОКПП 2</t>
  </si>
  <si>
    <t>ОКПП 3</t>
  </si>
  <si>
    <t>ОКПП 4</t>
  </si>
  <si>
    <t>ВКЗП 1</t>
  </si>
  <si>
    <t>ВКЗП 2</t>
  </si>
  <si>
    <t>ВКЗП 6</t>
  </si>
  <si>
    <t>ВКПП 1</t>
  </si>
  <si>
    <t>ВКПП 2</t>
  </si>
  <si>
    <t>ВКПП 25</t>
  </si>
  <si>
    <t>ОКЗП 16</t>
  </si>
  <si>
    <t>ОКПП 5</t>
  </si>
  <si>
    <t xml:space="preserve">Міжнародні економічні відносини та міжнародна безпека </t>
  </si>
  <si>
    <t>ОКПП 6</t>
  </si>
  <si>
    <t>Основи електронного бізнесу</t>
  </si>
  <si>
    <t>ОКПП 7</t>
  </si>
  <si>
    <t>Інформаційні технології та програмні засоби обробки інформації у підприємництві та торгівлі</t>
  </si>
  <si>
    <t>ОКПП 8</t>
  </si>
  <si>
    <t>ОКПП 9</t>
  </si>
  <si>
    <t>ВКЗП 3</t>
  </si>
  <si>
    <t>Професійна етика</t>
  </si>
  <si>
    <t>ВКПП 3</t>
  </si>
  <si>
    <t xml:space="preserve">Економіка праці та соціально-трудові відносини </t>
  </si>
  <si>
    <t>ВКПП 4</t>
  </si>
  <si>
    <t>Основи національної та регіональної безпеки</t>
  </si>
  <si>
    <t>ОКЗП 17</t>
  </si>
  <si>
    <t>ОКПП 9.1</t>
  </si>
  <si>
    <t>Курсова робота "Основи підприємницької та торговельної  діяльності"</t>
  </si>
  <si>
    <t>ОКПП 10</t>
  </si>
  <si>
    <t>ОКПП 11</t>
  </si>
  <si>
    <t>ОКПП 12</t>
  </si>
  <si>
    <t>ОКПП 13</t>
  </si>
  <si>
    <t>ВКЗП 4</t>
  </si>
  <si>
    <t>ВКЗП 5</t>
  </si>
  <si>
    <t>Фінансове право</t>
  </si>
  <si>
    <t>ВКПП 5</t>
  </si>
  <si>
    <t>ВКПП 6</t>
  </si>
  <si>
    <t xml:space="preserve">Конкурентоспроможність та конкурента політика </t>
  </si>
  <si>
    <t>Е-3, З-4, КР-1</t>
  </si>
  <si>
    <t>Фінансова безпека та захист діяльності суб'єктів бізнесу</t>
  </si>
  <si>
    <t>Податкова система та оподаткування</t>
  </si>
  <si>
    <t>Страхування</t>
  </si>
  <si>
    <t>Інформаційна безпека та захист інформації</t>
  </si>
  <si>
    <t>ОКПрП 1</t>
  </si>
  <si>
    <t>ОКПП 14</t>
  </si>
  <si>
    <t>ОКПП 15</t>
  </si>
  <si>
    <t>ОКПП 16</t>
  </si>
  <si>
    <t>ОКПП 17</t>
  </si>
  <si>
    <t xml:space="preserve">Біржова торгівля </t>
  </si>
  <si>
    <t>ОКПП 18</t>
  </si>
  <si>
    <t>Економічна статистика</t>
  </si>
  <si>
    <t>ВКПП 7</t>
  </si>
  <si>
    <t>ВКПП 8</t>
  </si>
  <si>
    <t>ВКПП 9</t>
  </si>
  <si>
    <t>ВКПП 10</t>
  </si>
  <si>
    <t>Аналіз фінансового стану суб'єктів бізнесу</t>
  </si>
  <si>
    <t>Антикризова політика</t>
  </si>
  <si>
    <t>Інвестиційне кредитування</t>
  </si>
  <si>
    <t>Е-3, З-5, КР-1</t>
  </si>
  <si>
    <t>ОКПП 19</t>
  </si>
  <si>
    <t>ОКПП 19.1</t>
  </si>
  <si>
    <t>ОКПП 20</t>
  </si>
  <si>
    <t>ОКПП 21</t>
  </si>
  <si>
    <t>ОКПП 22</t>
  </si>
  <si>
    <t>ОКПП 23</t>
  </si>
  <si>
    <t>ВКПП 11</t>
  </si>
  <si>
    <t>ВКПП 12</t>
  </si>
  <si>
    <t>ВКПП 13</t>
  </si>
  <si>
    <t>ВКПП 14</t>
  </si>
  <si>
    <t>ВКПП 15</t>
  </si>
  <si>
    <t>ВКПП 16</t>
  </si>
  <si>
    <t>Економічні ризики</t>
  </si>
  <si>
    <t>Економіко-математичні методи і моделі у бізнесі та торгівлі</t>
  </si>
  <si>
    <t>Курсова робота "Аналіз фінансового стану суб'єктів бізнесу"</t>
  </si>
  <si>
    <t xml:space="preserve">Звітність суб'єктів господарювання </t>
  </si>
  <si>
    <t>Соціальне страхування та відповідальність</t>
  </si>
  <si>
    <t>Startup: теорія і практика</t>
  </si>
  <si>
    <t>Фінансовий моніторинг та комплаєнс</t>
  </si>
  <si>
    <t>Due Diligence діяльності підприємства</t>
  </si>
  <si>
    <t>ОКПП 23.1</t>
  </si>
  <si>
    <t>ОКПрП 2</t>
  </si>
  <si>
    <t>А 1</t>
  </si>
  <si>
    <t>ВКПП 17</t>
  </si>
  <si>
    <t>ВКПП 18</t>
  </si>
  <si>
    <t>ВКПП 19</t>
  </si>
  <si>
    <t>Митна справа</t>
  </si>
  <si>
    <t>ВКПП 20</t>
  </si>
  <si>
    <t>ВКПП 21</t>
  </si>
  <si>
    <t>ВКПП 22</t>
  </si>
  <si>
    <t>ВКПП 23</t>
  </si>
  <si>
    <t>ВКПП 24</t>
  </si>
  <si>
    <t xml:space="preserve">Разом п. 1.1 </t>
  </si>
  <si>
    <t xml:space="preserve">   </t>
  </si>
  <si>
    <t>1.2.9.1</t>
  </si>
  <si>
    <t>1.2.9.2</t>
  </si>
  <si>
    <t xml:space="preserve">Бухгалтерський облік </t>
  </si>
  <si>
    <t>1.2.19</t>
  </si>
  <si>
    <t>1.2.19.1</t>
  </si>
  <si>
    <t>1.2.19.2</t>
  </si>
  <si>
    <t>1.2.20</t>
  </si>
  <si>
    <t>1.2.21</t>
  </si>
  <si>
    <t>1.2.22</t>
  </si>
  <si>
    <t>1.2.23</t>
  </si>
  <si>
    <t>1.2.23.1</t>
  </si>
  <si>
    <t>1.2.23.2</t>
  </si>
  <si>
    <t>1.4  Атестація</t>
  </si>
  <si>
    <t xml:space="preserve">Разом обов'язкові компоненти освітньої програми </t>
  </si>
  <si>
    <t xml:space="preserve">Разом п. 2.1 </t>
  </si>
  <si>
    <t>С.Я. Єлецьких</t>
  </si>
  <si>
    <t>О.В. Балашова</t>
  </si>
  <si>
    <t>"    "                2026 р.</t>
  </si>
  <si>
    <t>(Томашевський Р.С.)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</si>
  <si>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</si>
  <si>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</si>
  <si>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</si>
  <si>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6 семестру №1</t>
  </si>
  <si>
    <t>Вибіркова дисципліна 6 семестру №2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</si>
  <si>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</si>
  <si>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</si>
  <si>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</si>
  <si>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</si>
  <si>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</si>
  <si>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</si>
  <si>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>Вибіркова дисципліна 8 семестру №4</t>
  </si>
  <si>
    <t>8</t>
  </si>
  <si>
    <t xml:space="preserve">        Директор ЦДЗО</t>
  </si>
  <si>
    <t>М.М. Федоров</t>
  </si>
  <si>
    <t>дисципліни ВВ залишаються</t>
  </si>
  <si>
    <t>л</t>
  </si>
  <si>
    <t>пр</t>
  </si>
  <si>
    <t>ауд</t>
  </si>
  <si>
    <t xml:space="preserve">Іноземна мова (за професійним спрямуванням) </t>
  </si>
  <si>
    <t>Основи національного спротиву*</t>
  </si>
  <si>
    <t>А (Е)</t>
  </si>
  <si>
    <t>З-6, КР-1, А-1 (Е)</t>
  </si>
  <si>
    <t>4</t>
  </si>
  <si>
    <t>*Здобувачі звільнені від вивчення дисципліни згідно з ч. 8 ст. 6-2 Закону України № 4826-IX</t>
  </si>
  <si>
    <t>Вибіркова дисципліна для заміщення дисципліни "Основи національного спротиву" згідно з ч. 8 ст. 6-2 Закону № 4826-IX</t>
  </si>
  <si>
    <t>5,0*</t>
  </si>
  <si>
    <t>**сума кредитів 4 семестру враховано зі 150 годинами заміненою дисципліни (лекції, сам. робота, ауд.години не рахувалися)</t>
  </si>
  <si>
    <t>Завідувач  кафедри фінансів, обліку та бізнесу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</si>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</sst>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₽_-;\-* #,##0.00\ _₽_-;_-* &quot;-&quot;??\ _₽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  <numFmt numFmtId="185" formatCode="#,##0.00_ ;\-#,##0.00\ "/>
    <numFmt numFmtId="186" formatCode="#,##0;\-* #,##0_-;\ &quot;&quot;_-;_-@"/>
    <numFmt numFmtId="187" formatCode="#,##0.0;\-* #,##0.0_-;\ &quot;&quot;_-;_-@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</font>
    <font>
      <u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5" fontId="3" fillId="0" borderId="0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30" fillId="0" borderId="0" xfId="2" applyNumberFormat="1" applyFont="1" applyFill="1" applyBorder="1" applyAlignment="1" applyProtection="1">
      <alignment vertical="center"/>
    </xf>
    <xf numFmtId="177" fontId="25" fillId="0" borderId="0" xfId="2" applyNumberFormat="1" applyFont="1" applyFill="1" applyBorder="1" applyAlignment="1" applyProtection="1">
      <alignment vertical="center"/>
    </xf>
    <xf numFmtId="0" fontId="6" fillId="0" borderId="0" xfId="1" applyFont="1"/>
    <xf numFmtId="0" fontId="1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0" fontId="35" fillId="0" borderId="0" xfId="0" applyFont="1"/>
    <xf numFmtId="17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178" fontId="25" fillId="0" borderId="18" xfId="2" applyNumberFormat="1" applyFont="1" applyFill="1" applyBorder="1" applyAlignment="1" applyProtection="1">
      <alignment horizontal="center" vertical="center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0" fontId="25" fillId="0" borderId="12" xfId="2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0" fontId="25" fillId="0" borderId="23" xfId="2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horizontal="center" vertical="center" wrapText="1"/>
    </xf>
    <xf numFmtId="1" fontId="25" fillId="0" borderId="9" xfId="0" applyNumberFormat="1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center" vertical="center" wrapText="1"/>
    </xf>
    <xf numFmtId="178" fontId="25" fillId="0" borderId="13" xfId="2" applyNumberFormat="1" applyFont="1" applyFill="1" applyBorder="1" applyAlignment="1" applyProtection="1">
      <alignment horizontal="center" vertical="center"/>
    </xf>
    <xf numFmtId="178" fontId="25" fillId="0" borderId="14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8" fontId="25" fillId="0" borderId="27" xfId="2" applyNumberFormat="1" applyFont="1" applyFill="1" applyBorder="1" applyAlignment="1" applyProtection="1">
      <alignment horizontal="center" vertical="center"/>
    </xf>
    <xf numFmtId="178" fontId="25" fillId="0" borderId="28" xfId="2" applyNumberFormat="1" applyFont="1" applyFill="1" applyBorder="1" applyAlignment="1" applyProtection="1">
      <alignment horizontal="center" vertical="center"/>
    </xf>
    <xf numFmtId="178" fontId="25" fillId="0" borderId="29" xfId="2" applyNumberFormat="1" applyFont="1" applyFill="1" applyBorder="1" applyAlignment="1" applyProtection="1">
      <alignment horizontal="center" vertical="center"/>
    </xf>
    <xf numFmtId="178" fontId="25" fillId="0" borderId="30" xfId="2" applyNumberFormat="1" applyFont="1" applyFill="1" applyBorder="1" applyAlignment="1" applyProtection="1">
      <alignment horizontal="center" vertical="center"/>
    </xf>
    <xf numFmtId="178" fontId="25" fillId="0" borderId="7" xfId="2" applyNumberFormat="1" applyFont="1" applyFill="1" applyBorder="1" applyAlignment="1" applyProtection="1">
      <alignment horizontal="center" vertical="center"/>
    </xf>
    <xf numFmtId="178" fontId="25" fillId="0" borderId="9" xfId="2" applyNumberFormat="1" applyFont="1" applyFill="1" applyBorder="1" applyAlignment="1" applyProtection="1">
      <alignment horizontal="center" vertical="center"/>
    </xf>
    <xf numFmtId="178" fontId="25" fillId="0" borderId="31" xfId="2" applyNumberFormat="1" applyFont="1" applyFill="1" applyBorder="1" applyAlignment="1" applyProtection="1">
      <alignment horizontal="center" vertical="center"/>
    </xf>
    <xf numFmtId="178" fontId="25" fillId="0" borderId="32" xfId="2" applyNumberFormat="1" applyFont="1" applyFill="1" applyBorder="1" applyAlignment="1" applyProtection="1">
      <alignment horizontal="center" vertical="center"/>
    </xf>
    <xf numFmtId="178" fontId="25" fillId="0" borderId="6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178" fontId="25" fillId="0" borderId="33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77" fontId="25" fillId="0" borderId="0" xfId="2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vertical="center"/>
    </xf>
    <xf numFmtId="0" fontId="39" fillId="0" borderId="0" xfId="0" applyFont="1" applyBorder="1" applyAlignment="1">
      <alignment horizontal="right" vertical="center"/>
    </xf>
    <xf numFmtId="0" fontId="36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Fill="1" applyAlignment="1">
      <alignment horizontal="center" wrapText="1"/>
    </xf>
    <xf numFmtId="17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174" fontId="2" fillId="0" borderId="0" xfId="0" applyNumberFormat="1" applyFont="1" applyFill="1" applyBorder="1" applyAlignment="1">
      <alignment horizontal="center" vertical="center"/>
    </xf>
    <xf numFmtId="174" fontId="2" fillId="0" borderId="1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/>
    <xf numFmtId="1" fontId="3" fillId="3" borderId="0" xfId="0" applyNumberFormat="1" applyFont="1" applyFill="1" applyBorder="1" applyAlignment="1" applyProtection="1">
      <alignment horizontal="center" vertical="center"/>
    </xf>
    <xf numFmtId="178" fontId="25" fillId="0" borderId="34" xfId="2" applyNumberFormat="1" applyFont="1" applyFill="1" applyBorder="1" applyAlignment="1" applyProtection="1">
      <alignment horizontal="center" vertical="center"/>
    </xf>
    <xf numFmtId="178" fontId="25" fillId="0" borderId="35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0" fontId="3" fillId="4" borderId="0" xfId="0" applyFont="1" applyFill="1" applyAlignment="1">
      <alignment horizontal="left" wrapText="1"/>
    </xf>
    <xf numFmtId="0" fontId="2" fillId="5" borderId="1" xfId="0" applyFont="1" applyFill="1" applyBorder="1"/>
    <xf numFmtId="0" fontId="2" fillId="0" borderId="1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73" fontId="2" fillId="2" borderId="1" xfId="3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4" fontId="2" fillId="0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wrapText="1"/>
    </xf>
    <xf numFmtId="174" fontId="2" fillId="2" borderId="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vertical="center" wrapText="1"/>
    </xf>
    <xf numFmtId="175" fontId="3" fillId="3" borderId="19" xfId="0" applyNumberFormat="1" applyFont="1" applyFill="1" applyBorder="1" applyAlignment="1" applyProtection="1">
      <alignment horizontal="center" vertical="center"/>
    </xf>
    <xf numFmtId="172" fontId="3" fillId="3" borderId="19" xfId="0" applyNumberFormat="1" applyFont="1" applyFill="1" applyBorder="1" applyAlignment="1" applyProtection="1">
      <alignment horizontal="center" vertical="center"/>
    </xf>
    <xf numFmtId="172" fontId="3" fillId="3" borderId="20" xfId="0" applyNumberFormat="1" applyFont="1" applyFill="1" applyBorder="1" applyAlignment="1" applyProtection="1">
      <alignment horizontal="center" vertical="center"/>
    </xf>
    <xf numFmtId="172" fontId="3" fillId="4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3" fillId="3" borderId="37" xfId="0" applyFont="1" applyFill="1" applyBorder="1" applyAlignment="1">
      <alignment horizontal="left" vertical="center" wrapText="1"/>
    </xf>
    <xf numFmtId="175" fontId="3" fillId="3" borderId="38" xfId="0" applyNumberFormat="1" applyFont="1" applyFill="1" applyBorder="1" applyAlignment="1" applyProtection="1">
      <alignment horizontal="center" vertical="center"/>
    </xf>
    <xf numFmtId="172" fontId="3" fillId="3" borderId="38" xfId="0" applyNumberFormat="1" applyFont="1" applyFill="1" applyBorder="1" applyAlignment="1" applyProtection="1">
      <alignment horizontal="center" vertical="center"/>
    </xf>
    <xf numFmtId="172" fontId="3" fillId="3" borderId="39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>
      <alignment horizontal="left" wrapText="1"/>
    </xf>
    <xf numFmtId="174" fontId="2" fillId="2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74" fontId="2" fillId="0" borderId="19" xfId="0" applyNumberFormat="1" applyFont="1" applyFill="1" applyBorder="1" applyAlignment="1">
      <alignment horizontal="center" vertical="center"/>
    </xf>
    <xf numFmtId="174" fontId="2" fillId="0" borderId="20" xfId="0" applyNumberFormat="1" applyFont="1" applyFill="1" applyBorder="1" applyAlignment="1">
      <alignment horizontal="center" vertical="center"/>
    </xf>
    <xf numFmtId="175" fontId="3" fillId="3" borderId="19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3" borderId="1" xfId="0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vertical="center" wrapText="1"/>
    </xf>
    <xf numFmtId="49" fontId="4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wrapText="1"/>
    </xf>
    <xf numFmtId="0" fontId="2" fillId="5" borderId="16" xfId="0" applyFont="1" applyFill="1" applyBorder="1"/>
    <xf numFmtId="0" fontId="2" fillId="3" borderId="1" xfId="0" applyFont="1" applyFill="1" applyBorder="1" applyAlignment="1">
      <alignment wrapText="1"/>
    </xf>
    <xf numFmtId="0" fontId="43" fillId="3" borderId="1" xfId="0" applyFont="1" applyFill="1" applyBorder="1" applyAlignment="1">
      <alignment wrapText="1"/>
    </xf>
    <xf numFmtId="174" fontId="2" fillId="7" borderId="0" xfId="0" applyNumberFormat="1" applyFont="1" applyFill="1" applyBorder="1" applyAlignment="1">
      <alignment horizontal="center" vertical="center"/>
    </xf>
    <xf numFmtId="1" fontId="3" fillId="3" borderId="19" xfId="0" applyNumberFormat="1" applyFont="1" applyFill="1" applyBorder="1" applyAlignment="1" applyProtection="1">
      <alignment horizontal="center" vertical="center"/>
    </xf>
    <xf numFmtId="0" fontId="43" fillId="0" borderId="1" xfId="0" applyFont="1" applyBorder="1"/>
    <xf numFmtId="0" fontId="43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42" fillId="0" borderId="3" xfId="0" applyNumberFormat="1" applyFont="1" applyFill="1" applyBorder="1" applyAlignment="1">
      <alignment vertical="center" wrapText="1"/>
    </xf>
    <xf numFmtId="0" fontId="2" fillId="0" borderId="40" xfId="0" applyFont="1" applyBorder="1"/>
    <xf numFmtId="0" fontId="2" fillId="0" borderId="1" xfId="0" applyFont="1" applyFill="1" applyBorder="1"/>
    <xf numFmtId="174" fontId="2" fillId="0" borderId="4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75" fontId="3" fillId="3" borderId="1" xfId="0" applyNumberFormat="1" applyFont="1" applyFill="1" applyBorder="1" applyAlignment="1" applyProtection="1">
      <alignment horizontal="center" vertical="center"/>
    </xf>
    <xf numFmtId="172" fontId="3" fillId="3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3" fillId="0" borderId="1" xfId="0" applyFont="1" applyBorder="1" applyAlignment="1">
      <alignment vertical="center" wrapText="1"/>
    </xf>
    <xf numFmtId="0" fontId="43" fillId="3" borderId="1" xfId="0" applyFont="1" applyFill="1" applyBorder="1" applyAlignment="1">
      <alignment vertical="center" wrapText="1"/>
    </xf>
    <xf numFmtId="177" fontId="6" fillId="0" borderId="0" xfId="2" applyNumberFormat="1" applyFont="1" applyAlignment="1">
      <alignment vertical="center"/>
    </xf>
    <xf numFmtId="0" fontId="6" fillId="0" borderId="3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185" fontId="6" fillId="0" borderId="0" xfId="2" applyNumberFormat="1" applyFont="1" applyAlignment="1">
      <alignment vertical="center"/>
    </xf>
    <xf numFmtId="49" fontId="25" fillId="0" borderId="12" xfId="0" applyNumberFormat="1" applyFont="1" applyFill="1" applyBorder="1" applyAlignment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25" xfId="0" applyNumberFormat="1" applyFont="1" applyFill="1" applyBorder="1" applyAlignment="1">
      <alignment horizontal="center" vertical="center"/>
    </xf>
    <xf numFmtId="49" fontId="25" fillId="0" borderId="12" xfId="2" applyNumberFormat="1" applyFont="1" applyFill="1" applyBorder="1" applyAlignment="1">
      <alignment vertical="center" wrapText="1"/>
    </xf>
    <xf numFmtId="49" fontId="25" fillId="0" borderId="25" xfId="0" applyNumberFormat="1" applyFont="1" applyFill="1" applyBorder="1" applyAlignment="1" applyProtection="1">
      <alignment horizontal="center" vertical="center"/>
    </xf>
    <xf numFmtId="1" fontId="25" fillId="0" borderId="1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left" vertical="center" wrapText="1"/>
    </xf>
    <xf numFmtId="177" fontId="44" fillId="0" borderId="0" xfId="2" applyNumberFormat="1" applyFont="1" applyAlignment="1">
      <alignment vertical="center"/>
    </xf>
    <xf numFmtId="49" fontId="25" fillId="0" borderId="17" xfId="0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vertical="center" wrapText="1"/>
    </xf>
    <xf numFmtId="0" fontId="25" fillId="0" borderId="17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7" fontId="6" fillId="3" borderId="16" xfId="2" applyNumberFormat="1" applyFont="1" applyFill="1" applyBorder="1" applyAlignment="1">
      <alignment vertical="center"/>
    </xf>
    <xf numFmtId="177" fontId="6" fillId="3" borderId="1" xfId="2" applyNumberFormat="1" applyFont="1" applyFill="1" applyBorder="1" applyAlignment="1">
      <alignment vertical="center"/>
    </xf>
    <xf numFmtId="185" fontId="6" fillId="3" borderId="1" xfId="2" applyNumberFormat="1" applyFont="1" applyFill="1" applyBorder="1" applyAlignment="1">
      <alignment vertical="center"/>
    </xf>
    <xf numFmtId="1" fontId="29" fillId="0" borderId="43" xfId="2" applyNumberFormat="1" applyFont="1" applyBorder="1" applyAlignment="1">
      <alignment horizontal="center" vertical="center" wrapText="1"/>
    </xf>
    <xf numFmtId="1" fontId="29" fillId="0" borderId="44" xfId="2" applyNumberFormat="1" applyFont="1" applyBorder="1" applyAlignment="1">
      <alignment horizontal="center" vertical="center" wrapText="1"/>
    </xf>
    <xf numFmtId="49" fontId="25" fillId="0" borderId="26" xfId="2" applyNumberFormat="1" applyFont="1" applyFill="1" applyBorder="1" applyAlignment="1">
      <alignment vertical="center" wrapText="1"/>
    </xf>
    <xf numFmtId="49" fontId="25" fillId="0" borderId="23" xfId="0" applyNumberFormat="1" applyFont="1" applyFill="1" applyBorder="1" applyAlignment="1">
      <alignment horizontal="left" vertical="center" wrapText="1"/>
    </xf>
    <xf numFmtId="179" fontId="25" fillId="0" borderId="12" xfId="2" applyNumberFormat="1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179" fontId="25" fillId="0" borderId="25" xfId="2" applyNumberFormat="1" applyFont="1" applyFill="1" applyBorder="1" applyAlignment="1">
      <alignment horizontal="center" vertical="center"/>
    </xf>
    <xf numFmtId="49" fontId="25" fillId="0" borderId="23" xfId="2" applyNumberFormat="1" applyFont="1" applyFill="1" applyBorder="1" applyAlignment="1">
      <alignment horizontal="left" vertical="center" wrapText="1"/>
    </xf>
    <xf numFmtId="49" fontId="6" fillId="0" borderId="23" xfId="2" applyNumberFormat="1" applyFont="1" applyFill="1" applyBorder="1" applyAlignment="1">
      <alignment vertical="center" wrapText="1"/>
    </xf>
    <xf numFmtId="179" fontId="6" fillId="0" borderId="25" xfId="2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horizontal="center" vertical="center"/>
    </xf>
    <xf numFmtId="177" fontId="44" fillId="6" borderId="0" xfId="2" applyNumberFormat="1" applyFont="1" applyFill="1" applyAlignment="1">
      <alignment vertical="center"/>
    </xf>
    <xf numFmtId="185" fontId="6" fillId="6" borderId="0" xfId="2" applyNumberFormat="1" applyFont="1" applyFill="1" applyAlignment="1">
      <alignment vertical="center"/>
    </xf>
    <xf numFmtId="49" fontId="25" fillId="0" borderId="45" xfId="0" applyNumberFormat="1" applyFont="1" applyFill="1" applyBorder="1" applyAlignment="1">
      <alignment horizontal="center" vertical="center"/>
    </xf>
    <xf numFmtId="49" fontId="6" fillId="0" borderId="23" xfId="2" applyNumberFormat="1" applyFont="1" applyFill="1" applyBorder="1" applyAlignment="1">
      <alignment horizontal="left" vertical="center" wrapText="1"/>
    </xf>
    <xf numFmtId="1" fontId="25" fillId="0" borderId="14" xfId="2" applyNumberFormat="1" applyFont="1" applyFill="1" applyBorder="1" applyAlignment="1">
      <alignment horizontal="center" vertical="center"/>
    </xf>
    <xf numFmtId="179" fontId="25" fillId="0" borderId="46" xfId="2" applyNumberFormat="1" applyFont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179" fontId="25" fillId="0" borderId="0" xfId="2" applyNumberFormat="1" applyFont="1" applyAlignment="1">
      <alignment horizontal="center" vertical="center"/>
    </xf>
    <xf numFmtId="1" fontId="25" fillId="0" borderId="44" xfId="2" applyNumberFormat="1" applyFont="1" applyBorder="1" applyAlignment="1">
      <alignment horizontal="center" vertical="center" wrapText="1"/>
    </xf>
    <xf numFmtId="49" fontId="25" fillId="0" borderId="47" xfId="0" applyNumberFormat="1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78" fontId="32" fillId="0" borderId="4" xfId="0" applyNumberFormat="1" applyFont="1" applyFill="1" applyBorder="1" applyAlignment="1">
      <alignment horizontal="center" vertical="center"/>
    </xf>
    <xf numFmtId="174" fontId="25" fillId="0" borderId="17" xfId="0" applyNumberFormat="1" applyFont="1" applyFill="1" applyBorder="1" applyAlignment="1">
      <alignment horizontal="center" vertical="center"/>
    </xf>
    <xf numFmtId="1" fontId="25" fillId="0" borderId="49" xfId="0" applyNumberFormat="1" applyFont="1" applyFill="1" applyBorder="1" applyAlignment="1">
      <alignment horizontal="center" vertical="center"/>
    </xf>
    <xf numFmtId="0" fontId="25" fillId="0" borderId="22" xfId="2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>
      <alignment horizontal="center" vertical="center"/>
    </xf>
    <xf numFmtId="174" fontId="25" fillId="0" borderId="13" xfId="2" applyNumberFormat="1" applyFont="1" applyFill="1" applyBorder="1" applyAlignment="1">
      <alignment horizontal="center" vertical="center"/>
    </xf>
    <xf numFmtId="49" fontId="25" fillId="0" borderId="28" xfId="0" applyNumberFormat="1" applyFont="1" applyFill="1" applyBorder="1" applyAlignment="1">
      <alignment horizontal="center" vertical="center"/>
    </xf>
    <xf numFmtId="178" fontId="25" fillId="0" borderId="33" xfId="0" applyNumberFormat="1" applyFont="1" applyFill="1" applyBorder="1" applyAlignment="1">
      <alignment horizontal="left" vertical="center" wrapText="1"/>
    </xf>
    <xf numFmtId="178" fontId="6" fillId="0" borderId="27" xfId="0" applyNumberFormat="1" applyFont="1" applyFill="1" applyBorder="1" applyAlignment="1">
      <alignment horizontal="center" vertical="center"/>
    </xf>
    <xf numFmtId="178" fontId="6" fillId="0" borderId="28" xfId="0" applyNumberFormat="1" applyFont="1" applyFill="1" applyBorder="1" applyAlignment="1">
      <alignment horizontal="center" vertical="center"/>
    </xf>
    <xf numFmtId="178" fontId="6" fillId="0" borderId="29" xfId="0" applyNumberFormat="1" applyFont="1" applyFill="1" applyBorder="1" applyAlignment="1">
      <alignment horizontal="center" vertical="center"/>
    </xf>
    <xf numFmtId="178" fontId="6" fillId="0" borderId="30" xfId="0" applyNumberFormat="1" applyFont="1" applyFill="1" applyBorder="1" applyAlignment="1">
      <alignment horizontal="center" vertical="center"/>
    </xf>
    <xf numFmtId="174" fontId="25" fillId="0" borderId="27" xfId="0" applyNumberFormat="1" applyFont="1" applyFill="1" applyBorder="1" applyAlignment="1">
      <alignment horizontal="center" vertical="center"/>
    </xf>
    <xf numFmtId="178" fontId="25" fillId="0" borderId="27" xfId="0" applyNumberFormat="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left" vertical="top" wrapText="1"/>
    </xf>
    <xf numFmtId="0" fontId="25" fillId="0" borderId="52" xfId="0" applyFont="1" applyFill="1" applyBorder="1" applyAlignment="1">
      <alignment horizontal="left" vertical="top" wrapText="1"/>
    </xf>
    <xf numFmtId="178" fontId="25" fillId="0" borderId="32" xfId="2" applyNumberFormat="1" applyFont="1" applyFill="1" applyBorder="1" applyAlignment="1">
      <alignment horizontal="center" vertical="center" wrapText="1"/>
    </xf>
    <xf numFmtId="1" fontId="25" fillId="0" borderId="29" xfId="0" applyNumberFormat="1" applyFont="1" applyFill="1" applyBorder="1" applyAlignment="1">
      <alignment horizontal="center" vertical="top" wrapText="1"/>
    </xf>
    <xf numFmtId="1" fontId="25" fillId="0" borderId="30" xfId="0" applyNumberFormat="1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left" vertical="top" wrapText="1"/>
    </xf>
    <xf numFmtId="178" fontId="25" fillId="0" borderId="16" xfId="2" applyNumberFormat="1" applyFont="1" applyBorder="1" applyAlignment="1">
      <alignment horizontal="center" vertical="center"/>
    </xf>
    <xf numFmtId="178" fontId="25" fillId="0" borderId="1" xfId="2" applyNumberFormat="1" applyFont="1" applyBorder="1" applyAlignment="1">
      <alignment horizontal="center" vertical="center"/>
    </xf>
    <xf numFmtId="178" fontId="25" fillId="0" borderId="0" xfId="2" applyNumberFormat="1" applyFont="1" applyFill="1" applyBorder="1" applyAlignment="1" applyProtection="1">
      <alignment horizontal="center" vertical="center" wrapText="1"/>
    </xf>
    <xf numFmtId="1" fontId="25" fillId="0" borderId="42" xfId="2" applyNumberFormat="1" applyFont="1" applyBorder="1" applyAlignment="1">
      <alignment horizontal="center" vertical="center" wrapText="1"/>
    </xf>
    <xf numFmtId="1" fontId="25" fillId="0" borderId="28" xfId="2" applyNumberFormat="1" applyFont="1" applyBorder="1" applyAlignment="1">
      <alignment horizontal="center" vertical="center" wrapText="1"/>
    </xf>
    <xf numFmtId="1" fontId="25" fillId="0" borderId="28" xfId="2" applyNumberFormat="1" applyFont="1" applyBorder="1" applyAlignment="1">
      <alignment horizontal="center" vertical="center"/>
    </xf>
    <xf numFmtId="1" fontId="25" fillId="0" borderId="42" xfId="2" applyNumberFormat="1" applyFont="1" applyBorder="1" applyAlignment="1">
      <alignment horizontal="center" vertical="center"/>
    </xf>
    <xf numFmtId="174" fontId="6" fillId="0" borderId="0" xfId="2" applyNumberFormat="1" applyFont="1" applyAlignment="1">
      <alignment vertical="center"/>
    </xf>
    <xf numFmtId="180" fontId="6" fillId="0" borderId="0" xfId="2" applyNumberFormat="1" applyFont="1" applyAlignment="1">
      <alignment vertical="center"/>
    </xf>
    <xf numFmtId="177" fontId="25" fillId="0" borderId="6" xfId="2" applyNumberFormat="1" applyFont="1" applyFill="1" applyBorder="1" applyAlignment="1">
      <alignment horizontal="center" vertical="center" wrapText="1"/>
    </xf>
    <xf numFmtId="174" fontId="25" fillId="0" borderId="26" xfId="2" applyNumberFormat="1" applyFont="1" applyFill="1" applyBorder="1" applyAlignment="1">
      <alignment horizontal="center" vertical="center"/>
    </xf>
    <xf numFmtId="1" fontId="25" fillId="0" borderId="6" xfId="2" applyNumberFormat="1" applyFont="1" applyFill="1" applyBorder="1" applyAlignment="1">
      <alignment horizontal="center" vertical="center"/>
    </xf>
    <xf numFmtId="177" fontId="25" fillId="0" borderId="12" xfId="2" applyNumberFormat="1" applyFont="1" applyFill="1" applyBorder="1" applyAlignment="1">
      <alignment horizontal="center" vertical="center" wrapText="1"/>
    </xf>
    <xf numFmtId="174" fontId="6" fillId="0" borderId="23" xfId="2" applyNumberFormat="1" applyFont="1" applyFill="1" applyBorder="1" applyAlignment="1">
      <alignment horizontal="center" vertical="center"/>
    </xf>
    <xf numFmtId="177" fontId="25" fillId="0" borderId="12" xfId="2" applyNumberFormat="1" applyFont="1" applyFill="1" applyBorder="1" applyAlignment="1">
      <alignment horizontal="center" vertical="center"/>
    </xf>
    <xf numFmtId="179" fontId="25" fillId="0" borderId="23" xfId="2" applyNumberFormat="1" applyFont="1" applyFill="1" applyBorder="1" applyAlignment="1">
      <alignment horizontal="center" vertical="center"/>
    </xf>
    <xf numFmtId="178" fontId="31" fillId="0" borderId="12" xfId="2" applyNumberFormat="1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 wrapText="1"/>
    </xf>
    <xf numFmtId="179" fontId="25" fillId="0" borderId="56" xfId="2" applyNumberFormat="1" applyFont="1" applyFill="1" applyBorder="1" applyAlignment="1">
      <alignment horizontal="center" vertical="center"/>
    </xf>
    <xf numFmtId="177" fontId="25" fillId="0" borderId="23" xfId="2" applyNumberFormat="1" applyFont="1" applyFill="1" applyBorder="1" applyAlignment="1">
      <alignment horizontal="center" vertical="center"/>
    </xf>
    <xf numFmtId="177" fontId="25" fillId="0" borderId="56" xfId="2" applyNumberFormat="1" applyFont="1" applyFill="1" applyBorder="1" applyAlignment="1" applyProtection="1">
      <alignment horizontal="center" vertical="center"/>
    </xf>
    <xf numFmtId="179" fontId="25" fillId="0" borderId="56" xfId="2" applyNumberFormat="1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172" fontId="25" fillId="0" borderId="24" xfId="0" applyNumberFormat="1" applyFont="1" applyFill="1" applyBorder="1" applyAlignment="1">
      <alignment horizontal="center" vertical="center" wrapText="1"/>
    </xf>
    <xf numFmtId="174" fontId="6" fillId="0" borderId="57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174" fontId="25" fillId="0" borderId="57" xfId="0" applyNumberFormat="1" applyFont="1" applyFill="1" applyBorder="1" applyAlignment="1">
      <alignment horizontal="center" vertical="center"/>
    </xf>
    <xf numFmtId="177" fontId="25" fillId="0" borderId="56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1" fontId="6" fillId="0" borderId="6" xfId="2" applyNumberFormat="1" applyFont="1" applyFill="1" applyBorder="1" applyAlignment="1">
      <alignment horizontal="center" vertical="center"/>
    </xf>
    <xf numFmtId="179" fontId="6" fillId="0" borderId="12" xfId="2" applyNumberFormat="1" applyFont="1" applyFill="1" applyBorder="1" applyAlignment="1">
      <alignment horizontal="center" vertical="center"/>
    </xf>
    <xf numFmtId="178" fontId="6" fillId="0" borderId="12" xfId="2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79" fontId="6" fillId="0" borderId="1" xfId="2" applyNumberFormat="1" applyFont="1" applyFill="1" applyBorder="1" applyAlignment="1">
      <alignment horizontal="center" vertical="center"/>
    </xf>
    <xf numFmtId="177" fontId="25" fillId="0" borderId="6" xfId="2" applyNumberFormat="1" applyFont="1" applyFill="1" applyBorder="1" applyAlignment="1">
      <alignment horizontal="center" vertical="center"/>
    </xf>
    <xf numFmtId="179" fontId="25" fillId="0" borderId="6" xfId="2" applyNumberFormat="1" applyFont="1" applyFill="1" applyBorder="1" applyAlignment="1">
      <alignment horizontal="center" vertical="center"/>
    </xf>
    <xf numFmtId="1" fontId="25" fillId="0" borderId="6" xfId="0" applyNumberFormat="1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0" fontId="25" fillId="0" borderId="45" xfId="2" applyFont="1" applyFill="1" applyBorder="1" applyAlignment="1">
      <alignment horizontal="center" vertical="center" wrapText="1"/>
    </xf>
    <xf numFmtId="178" fontId="31" fillId="0" borderId="45" xfId="2" applyNumberFormat="1" applyFont="1" applyFill="1" applyBorder="1" applyAlignment="1">
      <alignment horizontal="center" vertical="center"/>
    </xf>
    <xf numFmtId="179" fontId="25" fillId="0" borderId="45" xfId="2" applyNumberFormat="1" applyFont="1" applyFill="1" applyBorder="1" applyAlignment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/>
    </xf>
    <xf numFmtId="0" fontId="45" fillId="0" borderId="12" xfId="2" applyFont="1" applyFill="1" applyBorder="1" applyAlignment="1">
      <alignment horizontal="center" vertical="center" wrapText="1"/>
    </xf>
    <xf numFmtId="177" fontId="45" fillId="0" borderId="12" xfId="2" applyNumberFormat="1" applyFont="1" applyFill="1" applyBorder="1" applyAlignment="1">
      <alignment horizontal="center" vertical="center" wrapText="1"/>
    </xf>
    <xf numFmtId="177" fontId="45" fillId="0" borderId="12" xfId="2" applyNumberFormat="1" applyFont="1" applyFill="1" applyBorder="1" applyAlignment="1">
      <alignment vertical="center"/>
    </xf>
    <xf numFmtId="0" fontId="45" fillId="0" borderId="23" xfId="2" applyFont="1" applyFill="1" applyBorder="1" applyAlignment="1">
      <alignment horizontal="center" vertical="center" wrapText="1"/>
    </xf>
    <xf numFmtId="178" fontId="32" fillId="0" borderId="12" xfId="2" applyNumberFormat="1" applyFont="1" applyFill="1" applyBorder="1" applyAlignment="1">
      <alignment horizontal="center" vertical="center"/>
    </xf>
    <xf numFmtId="0" fontId="6" fillId="0" borderId="59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179" fontId="6" fillId="0" borderId="17" xfId="2" applyNumberFormat="1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vertical="center" wrapText="1"/>
    </xf>
    <xf numFmtId="174" fontId="2" fillId="4" borderId="1" xfId="0" applyNumberFormat="1" applyFont="1" applyFill="1" applyBorder="1" applyAlignment="1">
      <alignment horizontal="center" vertical="center"/>
    </xf>
    <xf numFmtId="178" fontId="25" fillId="0" borderId="20" xfId="2" applyNumberFormat="1" applyFont="1" applyFill="1" applyBorder="1" applyAlignment="1" applyProtection="1">
      <alignment horizontal="center" vertical="center"/>
    </xf>
    <xf numFmtId="178" fontId="25" fillId="0" borderId="33" xfId="2" applyNumberFormat="1" applyFont="1" applyFill="1" applyBorder="1" applyAlignment="1" applyProtection="1">
      <alignment horizontal="center" vertical="center" wrapText="1"/>
    </xf>
    <xf numFmtId="179" fontId="6" fillId="0" borderId="33" xfId="2" applyNumberFormat="1" applyFont="1" applyFill="1" applyBorder="1" applyAlignment="1">
      <alignment horizontal="center" vertical="center"/>
    </xf>
    <xf numFmtId="1" fontId="6" fillId="0" borderId="28" xfId="2" applyNumberFormat="1" applyFont="1" applyFill="1" applyBorder="1" applyAlignment="1">
      <alignment horizontal="center" vertical="center"/>
    </xf>
    <xf numFmtId="178" fontId="6" fillId="0" borderId="33" xfId="2" applyNumberFormat="1" applyFont="1" applyFill="1" applyBorder="1" applyAlignment="1">
      <alignment horizontal="center" vertical="center"/>
    </xf>
    <xf numFmtId="178" fontId="6" fillId="0" borderId="31" xfId="2" applyNumberFormat="1" applyFont="1" applyFill="1" applyBorder="1" applyAlignment="1">
      <alignment horizontal="center" vertical="center"/>
    </xf>
    <xf numFmtId="178" fontId="6" fillId="0" borderId="52" xfId="2" applyNumberFormat="1" applyFont="1" applyFill="1" applyBorder="1" applyAlignment="1">
      <alignment horizontal="center" vertical="center"/>
    </xf>
    <xf numFmtId="178" fontId="6" fillId="0" borderId="32" xfId="2" applyNumberFormat="1" applyFont="1" applyFill="1" applyBorder="1" applyAlignment="1">
      <alignment horizontal="center" vertical="center"/>
    </xf>
    <xf numFmtId="178" fontId="6" fillId="0" borderId="28" xfId="2" applyNumberFormat="1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179" fontId="6" fillId="0" borderId="0" xfId="2" applyNumberFormat="1" applyFont="1" applyFill="1" applyBorder="1" applyAlignment="1">
      <alignment horizontal="center" vertical="center"/>
    </xf>
    <xf numFmtId="1" fontId="6" fillId="0" borderId="34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178" fontId="6" fillId="0" borderId="60" xfId="2" applyNumberFormat="1" applyFont="1" applyFill="1" applyBorder="1" applyAlignment="1">
      <alignment horizontal="center" vertical="center"/>
    </xf>
    <xf numFmtId="178" fontId="6" fillId="0" borderId="34" xfId="2" applyNumberFormat="1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178" fontId="25" fillId="0" borderId="63" xfId="2" applyNumberFormat="1" applyFont="1" applyFill="1" applyBorder="1" applyAlignment="1" applyProtection="1">
      <alignment horizontal="center" vertical="center" wrapText="1"/>
    </xf>
    <xf numFmtId="178" fontId="25" fillId="0" borderId="50" xfId="2" applyNumberFormat="1" applyFont="1" applyFill="1" applyBorder="1" applyAlignment="1" applyProtection="1">
      <alignment horizontal="center" vertical="center"/>
    </xf>
    <xf numFmtId="178" fontId="25" fillId="0" borderId="64" xfId="2" applyNumberFormat="1" applyFont="1" applyFill="1" applyBorder="1" applyAlignment="1" applyProtection="1">
      <alignment horizontal="center" vertical="center"/>
    </xf>
    <xf numFmtId="178" fontId="25" fillId="0" borderId="65" xfId="2" applyNumberFormat="1" applyFont="1" applyFill="1" applyBorder="1" applyAlignment="1" applyProtection="1">
      <alignment horizontal="center" vertical="center"/>
    </xf>
    <xf numFmtId="179" fontId="6" fillId="0" borderId="63" xfId="2" applyNumberFormat="1" applyFont="1" applyFill="1" applyBorder="1" applyAlignment="1">
      <alignment horizontal="center" vertical="center"/>
    </xf>
    <xf numFmtId="178" fontId="6" fillId="0" borderId="50" xfId="2" applyNumberFormat="1" applyFont="1" applyFill="1" applyBorder="1" applyAlignment="1">
      <alignment horizontal="center" vertical="center"/>
    </xf>
    <xf numFmtId="0" fontId="6" fillId="0" borderId="63" xfId="2" applyFont="1" applyFill="1" applyBorder="1" applyAlignment="1">
      <alignment horizontal="center" vertical="center"/>
    </xf>
    <xf numFmtId="178" fontId="6" fillId="0" borderId="64" xfId="2" applyNumberFormat="1" applyFont="1" applyFill="1" applyBorder="1" applyAlignment="1">
      <alignment horizontal="center" vertical="center"/>
    </xf>
    <xf numFmtId="178" fontId="6" fillId="0" borderId="66" xfId="2" applyNumberFormat="1" applyFont="1" applyFill="1" applyBorder="1" applyAlignment="1">
      <alignment horizontal="center" vertical="center"/>
    </xf>
    <xf numFmtId="178" fontId="6" fillId="0" borderId="65" xfId="2" applyNumberFormat="1" applyFont="1" applyFill="1" applyBorder="1" applyAlignment="1">
      <alignment horizontal="center" vertical="center"/>
    </xf>
    <xf numFmtId="1" fontId="6" fillId="0" borderId="50" xfId="2" applyNumberFormat="1" applyFont="1" applyFill="1" applyBorder="1" applyAlignment="1">
      <alignment horizontal="center" vertical="center" wrapText="1"/>
    </xf>
    <xf numFmtId="0" fontId="6" fillId="0" borderId="67" xfId="2" applyFont="1" applyFill="1" applyBorder="1" applyAlignment="1">
      <alignment horizontal="center" vertical="center"/>
    </xf>
    <xf numFmtId="0" fontId="6" fillId="0" borderId="68" xfId="2" applyFont="1" applyFill="1" applyBorder="1" applyAlignment="1">
      <alignment horizontal="center" vertical="center"/>
    </xf>
    <xf numFmtId="0" fontId="6" fillId="0" borderId="64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178" fontId="25" fillId="0" borderId="26" xfId="2" applyNumberFormat="1" applyFont="1" applyFill="1" applyBorder="1" applyAlignment="1" applyProtection="1">
      <alignment horizontal="center" vertical="center" wrapText="1"/>
    </xf>
    <xf numFmtId="179" fontId="6" fillId="0" borderId="26" xfId="2" applyNumberFormat="1" applyFont="1" applyFill="1" applyBorder="1" applyAlignment="1">
      <alignment horizontal="center" vertical="center"/>
    </xf>
    <xf numFmtId="1" fontId="6" fillId="0" borderId="26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1" fontId="6" fillId="0" borderId="6" xfId="2" applyNumberFormat="1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178" fontId="25" fillId="0" borderId="56" xfId="2" applyNumberFormat="1" applyFont="1" applyFill="1" applyBorder="1" applyAlignment="1" applyProtection="1">
      <alignment horizontal="center" vertical="center" wrapText="1"/>
    </xf>
    <xf numFmtId="49" fontId="25" fillId="0" borderId="25" xfId="2" applyNumberFormat="1" applyFont="1" applyFill="1" applyBorder="1" applyAlignment="1" applyProtection="1">
      <alignment horizontal="center" vertical="center"/>
    </xf>
    <xf numFmtId="178" fontId="25" fillId="0" borderId="2" xfId="2" applyNumberFormat="1" applyFont="1" applyFill="1" applyBorder="1" applyAlignment="1" applyProtection="1">
      <alignment horizontal="center" vertical="center"/>
    </xf>
    <xf numFmtId="178" fontId="25" fillId="0" borderId="4" xfId="2" applyNumberFormat="1" applyFont="1" applyFill="1" applyBorder="1" applyAlignment="1" applyProtection="1">
      <alignment horizontal="center" vertical="center"/>
    </xf>
    <xf numFmtId="179" fontId="6" fillId="0" borderId="56" xfId="2" applyNumberFormat="1" applyFont="1" applyFill="1" applyBorder="1" applyAlignment="1">
      <alignment horizontal="center" vertical="center"/>
    </xf>
    <xf numFmtId="1" fontId="6" fillId="0" borderId="25" xfId="2" applyNumberFormat="1" applyFont="1" applyFill="1" applyBorder="1" applyAlignment="1">
      <alignment horizontal="center" vertical="center"/>
    </xf>
    <xf numFmtId="1" fontId="6" fillId="0" borderId="56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1" fontId="6" fillId="0" borderId="25" xfId="2" applyNumberFormat="1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78" fontId="25" fillId="0" borderId="23" xfId="2" applyNumberFormat="1" applyFont="1" applyFill="1" applyBorder="1" applyAlignment="1" applyProtection="1">
      <alignment horizontal="center" vertical="center" wrapText="1"/>
    </xf>
    <xf numFmtId="178" fontId="25" fillId="0" borderId="12" xfId="2" applyNumberFormat="1" applyFont="1" applyFill="1" applyBorder="1" applyAlignment="1" applyProtection="1">
      <alignment horizontal="center" vertical="center"/>
    </xf>
    <xf numFmtId="179" fontId="6" fillId="0" borderId="23" xfId="2" applyNumberFormat="1" applyFont="1" applyFill="1" applyBorder="1" applyAlignment="1">
      <alignment horizontal="center" vertical="center"/>
    </xf>
    <xf numFmtId="1" fontId="6" fillId="0" borderId="23" xfId="2" applyNumberFormat="1" applyFont="1" applyFill="1" applyBorder="1" applyAlignment="1">
      <alignment horizontal="center" vertical="center"/>
    </xf>
    <xf numFmtId="1" fontId="6" fillId="0" borderId="12" xfId="2" applyNumberFormat="1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178" fontId="25" fillId="0" borderId="25" xfId="2" applyNumberFormat="1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178" fontId="6" fillId="0" borderId="3" xfId="2" applyNumberFormat="1" applyFont="1" applyFill="1" applyBorder="1" applyAlignment="1">
      <alignment horizontal="center" vertical="center"/>
    </xf>
    <xf numFmtId="179" fontId="6" fillId="0" borderId="8" xfId="2" applyNumberFormat="1" applyFont="1" applyFill="1" applyBorder="1" applyAlignment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78" fontId="25" fillId="0" borderId="59" xfId="2" applyNumberFormat="1" applyFont="1" applyFill="1" applyBorder="1" applyAlignment="1" applyProtection="1">
      <alignment horizontal="center" vertical="center"/>
    </xf>
    <xf numFmtId="179" fontId="6" fillId="0" borderId="59" xfId="2" applyNumberFormat="1" applyFont="1" applyFill="1" applyBorder="1" applyAlignment="1">
      <alignment horizontal="center" vertical="center"/>
    </xf>
    <xf numFmtId="1" fontId="6" fillId="0" borderId="59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177" fontId="6" fillId="8" borderId="0" xfId="2" applyNumberFormat="1" applyFont="1" applyFill="1" applyAlignment="1">
      <alignment vertical="center"/>
    </xf>
    <xf numFmtId="177" fontId="6" fillId="8" borderId="51" xfId="2" applyNumberFormat="1" applyFont="1" applyFill="1" applyBorder="1" applyAlignment="1">
      <alignment vertical="center"/>
    </xf>
    <xf numFmtId="0" fontId="28" fillId="0" borderId="41" xfId="2" applyNumberFormat="1" applyFont="1" applyFill="1" applyBorder="1" applyAlignment="1" applyProtection="1">
      <alignment horizontal="center" vertical="center"/>
    </xf>
    <xf numFmtId="177" fontId="30" fillId="0" borderId="0" xfId="2" applyNumberFormat="1" applyFont="1" applyAlignment="1">
      <alignment vertical="center"/>
    </xf>
    <xf numFmtId="174" fontId="2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2" fillId="9" borderId="13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" fontId="6" fillId="0" borderId="39" xfId="0" applyNumberFormat="1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>
      <alignment horizontal="center" vertical="center"/>
    </xf>
    <xf numFmtId="49" fontId="6" fillId="0" borderId="59" xfId="2" applyNumberFormat="1" applyFont="1" applyFill="1" applyBorder="1" applyAlignment="1">
      <alignment vertical="center" wrapText="1"/>
    </xf>
    <xf numFmtId="0" fontId="0" fillId="0" borderId="58" xfId="0" applyBorder="1" applyAlignment="1"/>
    <xf numFmtId="0" fontId="35" fillId="0" borderId="0" xfId="0" applyFont="1" applyBorder="1"/>
    <xf numFmtId="0" fontId="35" fillId="0" borderId="0" xfId="0" applyFont="1" applyFill="1" applyBorder="1"/>
    <xf numFmtId="49" fontId="0" fillId="5" borderId="1" xfId="0" applyNumberFormat="1" applyFill="1" applyBorder="1"/>
    <xf numFmtId="49" fontId="0" fillId="0" borderId="1" xfId="0" applyNumberFormat="1" applyBorder="1"/>
    <xf numFmtId="49" fontId="35" fillId="0" borderId="0" xfId="0" applyNumberFormat="1" applyFont="1" applyBorder="1"/>
    <xf numFmtId="0" fontId="2" fillId="0" borderId="0" xfId="0" applyFont="1" applyBorder="1"/>
    <xf numFmtId="49" fontId="35" fillId="10" borderId="0" xfId="0" applyNumberFormat="1" applyFont="1" applyFill="1" applyBorder="1"/>
    <xf numFmtId="0" fontId="35" fillId="10" borderId="0" xfId="0" applyFont="1" applyFill="1" applyBorder="1"/>
    <xf numFmtId="0" fontId="0" fillId="5" borderId="0" xfId="0" applyFill="1"/>
    <xf numFmtId="49" fontId="0" fillId="5" borderId="0" xfId="0" applyNumberFormat="1" applyFill="1" applyBorder="1"/>
    <xf numFmtId="0" fontId="2" fillId="4" borderId="13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49" fontId="35" fillId="3" borderId="0" xfId="0" applyNumberFormat="1" applyFont="1" applyFill="1" applyBorder="1"/>
    <xf numFmtId="49" fontId="25" fillId="0" borderId="26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/>
    </xf>
    <xf numFmtId="1" fontId="25" fillId="0" borderId="65" xfId="2" applyNumberFormat="1" applyFont="1" applyFill="1" applyBorder="1" applyAlignment="1">
      <alignment horizontal="center" vertical="center"/>
    </xf>
    <xf numFmtId="49" fontId="28" fillId="0" borderId="7" xfId="2" applyNumberFormat="1" applyFont="1" applyFill="1" applyBorder="1" applyAlignment="1">
      <alignment horizontal="center" vertical="center" wrapText="1"/>
    </xf>
    <xf numFmtId="49" fontId="28" fillId="0" borderId="9" xfId="2" applyNumberFormat="1" applyFont="1" applyFill="1" applyBorder="1" applyAlignment="1">
      <alignment horizontal="center" vertical="center" wrapText="1"/>
    </xf>
    <xf numFmtId="49" fontId="28" fillId="0" borderId="11" xfId="2" applyNumberFormat="1" applyFont="1" applyFill="1" applyBorder="1" applyAlignment="1">
      <alignment horizontal="center" vertical="center" wrapText="1"/>
    </xf>
    <xf numFmtId="49" fontId="28" fillId="0" borderId="10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28" fillId="0" borderId="69" xfId="2" applyNumberFormat="1" applyFont="1" applyFill="1" applyBorder="1" applyAlignment="1">
      <alignment horizontal="center" vertical="center" wrapText="1"/>
    </xf>
    <xf numFmtId="49" fontId="28" fillId="0" borderId="70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>
      <alignment horizontal="center" vertical="center" wrapText="1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1" fontId="6" fillId="0" borderId="35" xfId="2" applyNumberFormat="1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/>
    </xf>
    <xf numFmtId="49" fontId="28" fillId="0" borderId="13" xfId="2" applyNumberFormat="1" applyFont="1" applyFill="1" applyBorder="1" applyAlignment="1">
      <alignment vertical="center"/>
    </xf>
    <xf numFmtId="49" fontId="28" fillId="0" borderId="14" xfId="2" applyNumberFormat="1" applyFont="1" applyFill="1" applyBorder="1" applyAlignment="1">
      <alignment vertical="center"/>
    </xf>
    <xf numFmtId="1" fontId="25" fillId="0" borderId="12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vertical="center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25" xfId="2" applyNumberFormat="1" applyFont="1" applyFill="1" applyBorder="1" applyAlignment="1">
      <alignment vertical="center" wrapText="1"/>
    </xf>
    <xf numFmtId="0" fontId="25" fillId="0" borderId="56" xfId="2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>
      <alignment horizontal="center" vertical="center" wrapText="1"/>
    </xf>
    <xf numFmtId="49" fontId="25" fillId="0" borderId="48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25" fillId="0" borderId="13" xfId="2" applyNumberFormat="1" applyFont="1" applyFill="1" applyBorder="1" applyAlignment="1">
      <alignment horizontal="center" vertical="center" wrapText="1"/>
    </xf>
    <xf numFmtId="49" fontId="3" fillId="0" borderId="57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vertical="center"/>
    </xf>
    <xf numFmtId="49" fontId="6" fillId="0" borderId="15" xfId="2" applyNumberFormat="1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vertical="center"/>
    </xf>
    <xf numFmtId="49" fontId="25" fillId="0" borderId="57" xfId="0" applyNumberFormat="1" applyFont="1" applyFill="1" applyBorder="1" applyAlignment="1">
      <alignment horizontal="center" vertical="center" wrapText="1"/>
    </xf>
    <xf numFmtId="49" fontId="28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 wrapText="1"/>
    </xf>
    <xf numFmtId="177" fontId="25" fillId="0" borderId="25" xfId="2" applyNumberFormat="1" applyFont="1" applyFill="1" applyBorder="1" applyAlignment="1" applyProtection="1">
      <alignment horizontal="center" vertical="center"/>
    </xf>
    <xf numFmtId="179" fontId="25" fillId="0" borderId="71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25" xfId="2" applyNumberFormat="1" applyFont="1" applyFill="1" applyBorder="1" applyAlignment="1" applyProtection="1">
      <alignment horizontal="center" vertical="center"/>
    </xf>
    <xf numFmtId="49" fontId="25" fillId="0" borderId="48" xfId="2" applyNumberFormat="1" applyFont="1" applyFill="1" applyBorder="1" applyAlignment="1">
      <alignment horizontal="center" vertical="center" wrapText="1"/>
    </xf>
    <xf numFmtId="49" fontId="25" fillId="0" borderId="3" xfId="2" applyNumberFormat="1" applyFont="1" applyFill="1" applyBorder="1" applyAlignment="1">
      <alignment horizontal="center" vertical="center" wrapText="1"/>
    </xf>
    <xf numFmtId="1" fontId="25" fillId="0" borderId="35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" fontId="25" fillId="0" borderId="17" xfId="2" applyNumberFormat="1" applyFont="1" applyFill="1" applyBorder="1" applyAlignment="1">
      <alignment horizontal="center" vertical="center" wrapText="1"/>
    </xf>
    <xf numFmtId="49" fontId="25" fillId="0" borderId="22" xfId="2" applyNumberFormat="1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/>
    </xf>
    <xf numFmtId="49" fontId="28" fillId="0" borderId="18" xfId="2" applyNumberFormat="1" applyFont="1" applyFill="1" applyBorder="1" applyAlignment="1">
      <alignment horizontal="center" vertical="center" wrapText="1"/>
    </xf>
    <xf numFmtId="49" fontId="28" fillId="0" borderId="20" xfId="2" applyNumberFormat="1" applyFont="1" applyFill="1" applyBorder="1" applyAlignment="1">
      <alignment horizontal="center" vertical="center" wrapText="1"/>
    </xf>
    <xf numFmtId="49" fontId="28" fillId="0" borderId="22" xfId="2" applyNumberFormat="1" applyFont="1" applyFill="1" applyBorder="1" applyAlignment="1">
      <alignment horizontal="center" vertical="center" wrapText="1"/>
    </xf>
    <xf numFmtId="49" fontId="28" fillId="0" borderId="21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26" xfId="2" applyNumberFormat="1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3" xfId="0" applyNumberFormat="1" applyFont="1" applyFill="1" applyBorder="1" applyAlignment="1">
      <alignment horizontal="center" vertical="center" wrapText="1"/>
    </xf>
    <xf numFmtId="49" fontId="6" fillId="0" borderId="23" xfId="2" applyNumberFormat="1" applyFont="1" applyFill="1" applyBorder="1" applyAlignment="1">
      <alignment horizontal="center" vertical="center" wrapText="1"/>
    </xf>
    <xf numFmtId="49" fontId="28" fillId="0" borderId="23" xfId="2" applyNumberFormat="1" applyFont="1" applyFill="1" applyBorder="1" applyAlignment="1">
      <alignment horizontal="center" vertical="center" wrapText="1"/>
    </xf>
    <xf numFmtId="49" fontId="25" fillId="0" borderId="72" xfId="2" applyNumberFormat="1" applyFont="1" applyFill="1" applyBorder="1" applyAlignment="1">
      <alignment horizontal="center" vertical="center"/>
    </xf>
    <xf numFmtId="49" fontId="25" fillId="0" borderId="40" xfId="2" applyNumberFormat="1" applyFont="1" applyFill="1" applyBorder="1" applyAlignment="1">
      <alignment horizontal="center" vertical="center"/>
    </xf>
    <xf numFmtId="49" fontId="6" fillId="0" borderId="69" xfId="2" applyNumberFormat="1" applyFont="1" applyFill="1" applyBorder="1" applyAlignment="1">
      <alignment horizontal="center" vertical="center" wrapText="1"/>
    </xf>
    <xf numFmtId="49" fontId="6" fillId="0" borderId="70" xfId="2" applyNumberFormat="1" applyFont="1" applyFill="1" applyBorder="1" applyAlignment="1">
      <alignment vertical="center"/>
    </xf>
    <xf numFmtId="49" fontId="6" fillId="0" borderId="70" xfId="2" applyNumberFormat="1" applyFont="1" applyFill="1" applyBorder="1" applyAlignment="1">
      <alignment horizontal="center" vertical="center" wrapText="1"/>
    </xf>
    <xf numFmtId="49" fontId="6" fillId="0" borderId="58" xfId="2" applyNumberFormat="1" applyFont="1" applyFill="1" applyBorder="1" applyAlignment="1">
      <alignment horizontal="center" vertical="center" wrapText="1"/>
    </xf>
    <xf numFmtId="49" fontId="25" fillId="0" borderId="13" xfId="2" applyNumberFormat="1" applyFont="1" applyFill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25" fillId="0" borderId="14" xfId="2" applyNumberFormat="1" applyFont="1" applyFill="1" applyBorder="1" applyAlignment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 wrapText="1"/>
    </xf>
    <xf numFmtId="49" fontId="6" fillId="0" borderId="73" xfId="2" applyNumberFormat="1" applyFont="1" applyFill="1" applyBorder="1" applyAlignment="1">
      <alignment horizontal="center" vertical="center" wrapText="1"/>
    </xf>
    <xf numFmtId="49" fontId="6" fillId="0" borderId="38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6" fillId="0" borderId="59" xfId="2" applyNumberFormat="1" applyFont="1" applyFill="1" applyBorder="1" applyAlignment="1">
      <alignment horizontal="center" vertical="center" wrapText="1"/>
    </xf>
    <xf numFmtId="49" fontId="6" fillId="0" borderId="74" xfId="2" applyNumberFormat="1" applyFont="1" applyFill="1" applyBorder="1" applyAlignment="1">
      <alignment horizontal="center" vertical="center" wrapText="1"/>
    </xf>
    <xf numFmtId="49" fontId="25" fillId="0" borderId="72" xfId="0" applyNumberFormat="1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left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178" fontId="32" fillId="0" borderId="70" xfId="0" applyNumberFormat="1" applyFont="1" applyFill="1" applyBorder="1" applyAlignment="1">
      <alignment horizontal="center" vertical="center"/>
    </xf>
    <xf numFmtId="174" fontId="25" fillId="0" borderId="45" xfId="0" applyNumberFormat="1" applyFont="1" applyFill="1" applyBorder="1" applyAlignment="1">
      <alignment horizontal="center" vertical="center"/>
    </xf>
    <xf numFmtId="1" fontId="25" fillId="0" borderId="72" xfId="0" applyNumberFormat="1" applyFont="1" applyFill="1" applyBorder="1" applyAlignment="1">
      <alignment horizontal="center" vertical="center" wrapText="1"/>
    </xf>
    <xf numFmtId="0" fontId="25" fillId="0" borderId="75" xfId="2" applyFont="1" applyFill="1" applyBorder="1" applyAlignment="1">
      <alignment horizontal="center" vertical="center" wrapText="1"/>
    </xf>
    <xf numFmtId="0" fontId="25" fillId="0" borderId="40" xfId="2" applyFont="1" applyFill="1" applyBorder="1" applyAlignment="1">
      <alignment horizontal="center" vertical="center" wrapText="1"/>
    </xf>
    <xf numFmtId="0" fontId="25" fillId="0" borderId="70" xfId="2" applyFont="1" applyFill="1" applyBorder="1" applyAlignment="1">
      <alignment horizontal="center" vertical="center" wrapText="1"/>
    </xf>
    <xf numFmtId="1" fontId="25" fillId="0" borderId="75" xfId="2" applyNumberFormat="1" applyFont="1" applyFill="1" applyBorder="1" applyAlignment="1">
      <alignment horizontal="center" vertical="center"/>
    </xf>
    <xf numFmtId="1" fontId="25" fillId="0" borderId="70" xfId="2" applyNumberFormat="1" applyFont="1" applyFill="1" applyBorder="1" applyAlignment="1">
      <alignment horizontal="center" vertical="center"/>
    </xf>
    <xf numFmtId="174" fontId="25" fillId="0" borderId="69" xfId="2" applyNumberFormat="1" applyFont="1" applyFill="1" applyBorder="1" applyAlignment="1">
      <alignment horizontal="center" vertical="center"/>
    </xf>
    <xf numFmtId="1" fontId="6" fillId="0" borderId="3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79" fontId="6" fillId="0" borderId="28" xfId="2" applyNumberFormat="1" applyFont="1" applyFill="1" applyBorder="1" applyAlignment="1" applyProtection="1">
      <alignment horizontal="center" vertical="center"/>
    </xf>
    <xf numFmtId="1" fontId="6" fillId="0" borderId="28" xfId="2" applyNumberFormat="1" applyFont="1" applyFill="1" applyBorder="1" applyAlignment="1" applyProtection="1">
      <alignment horizontal="center" vertical="center"/>
    </xf>
    <xf numFmtId="178" fontId="6" fillId="0" borderId="33" xfId="2" applyNumberFormat="1" applyFont="1" applyFill="1" applyBorder="1" applyAlignment="1" applyProtection="1">
      <alignment horizontal="center" vertical="center"/>
    </xf>
    <xf numFmtId="178" fontId="6" fillId="0" borderId="28" xfId="2" applyNumberFormat="1" applyFont="1" applyFill="1" applyBorder="1" applyAlignment="1" applyProtection="1">
      <alignment horizontal="center" vertical="center"/>
    </xf>
    <xf numFmtId="178" fontId="6" fillId="0" borderId="29" xfId="2" applyNumberFormat="1" applyFont="1" applyFill="1" applyBorder="1" applyAlignment="1" applyProtection="1">
      <alignment horizontal="center" vertical="center"/>
    </xf>
    <xf numFmtId="178" fontId="6" fillId="0" borderId="52" xfId="2" applyNumberFormat="1" applyFont="1" applyFill="1" applyBorder="1" applyAlignment="1" applyProtection="1">
      <alignment horizontal="center" vertical="center"/>
    </xf>
    <xf numFmtId="178" fontId="6" fillId="0" borderId="32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178" fontId="25" fillId="0" borderId="61" xfId="2" applyNumberFormat="1" applyFont="1" applyFill="1" applyBorder="1" applyAlignment="1" applyProtection="1">
      <alignment horizontal="center" vertical="center"/>
    </xf>
    <xf numFmtId="179" fontId="6" fillId="0" borderId="34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0" xfId="2" applyNumberFormat="1" applyFont="1" applyFill="1" applyBorder="1" applyAlignment="1" applyProtection="1">
      <alignment horizontal="center" vertical="center"/>
    </xf>
    <xf numFmtId="1" fontId="6" fillId="0" borderId="61" xfId="2" applyNumberFormat="1" applyFont="1" applyFill="1" applyBorder="1" applyAlignment="1" applyProtection="1">
      <alignment horizontal="center" vertical="center"/>
    </xf>
    <xf numFmtId="1" fontId="6" fillId="0" borderId="60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33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32" xfId="2" applyNumberFormat="1" applyFont="1" applyFill="1" applyBorder="1" applyAlignment="1" applyProtection="1">
      <alignment horizontal="center" vertical="center"/>
    </xf>
    <xf numFmtId="185" fontId="25" fillId="0" borderId="0" xfId="2" applyNumberFormat="1" applyFont="1" applyAlignment="1">
      <alignment vertical="center"/>
    </xf>
    <xf numFmtId="178" fontId="6" fillId="0" borderId="7" xfId="2" applyNumberFormat="1" applyFont="1" applyFill="1" applyBorder="1" applyAlignment="1">
      <alignment horizontal="center" vertical="center"/>
    </xf>
    <xf numFmtId="178" fontId="6" fillId="0" borderId="9" xfId="2" applyNumberFormat="1" applyFont="1" applyFill="1" applyBorder="1" applyAlignment="1">
      <alignment horizontal="center" vertical="center"/>
    </xf>
    <xf numFmtId="178" fontId="6" fillId="0" borderId="37" xfId="2" applyNumberFormat="1" applyFont="1" applyFill="1" applyBorder="1" applyAlignment="1">
      <alignment horizontal="center" vertical="center"/>
    </xf>
    <xf numFmtId="178" fontId="6" fillId="0" borderId="39" xfId="2" applyNumberFormat="1" applyFont="1" applyFill="1" applyBorder="1" applyAlignment="1">
      <alignment horizontal="center" vertical="center"/>
    </xf>
    <xf numFmtId="178" fontId="6" fillId="0" borderId="13" xfId="2" applyNumberFormat="1" applyFont="1" applyFill="1" applyBorder="1" applyAlignment="1">
      <alignment horizontal="center" vertical="center"/>
    </xf>
    <xf numFmtId="178" fontId="6" fillId="0" borderId="14" xfId="2" applyNumberFormat="1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4" fontId="6" fillId="0" borderId="0" xfId="0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172" fontId="6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177" fontId="44" fillId="0" borderId="0" xfId="2" applyNumberFormat="1" applyFont="1" applyFill="1" applyBorder="1" applyAlignment="1">
      <alignment vertical="center"/>
    </xf>
    <xf numFmtId="177" fontId="25" fillId="0" borderId="0" xfId="2" applyNumberFormat="1" applyFont="1" applyFill="1" applyBorder="1" applyAlignment="1" applyProtection="1">
      <alignment horizontal="right" vertical="center"/>
    </xf>
    <xf numFmtId="177" fontId="6" fillId="0" borderId="41" xfId="2" applyNumberFormat="1" applyFont="1" applyFill="1" applyBorder="1" applyAlignment="1">
      <alignment vertical="center"/>
    </xf>
    <xf numFmtId="0" fontId="25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177" fontId="6" fillId="0" borderId="0" xfId="2" applyNumberFormat="1" applyFont="1" applyFill="1" applyAlignment="1">
      <alignment vertical="center"/>
    </xf>
    <xf numFmtId="0" fontId="15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Border="1" applyAlignme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/>
    </xf>
    <xf numFmtId="0" fontId="6" fillId="0" borderId="69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38" fillId="0" borderId="56" xfId="0" applyFont="1" applyBorder="1" applyAlignment="1">
      <alignment vertical="center" wrapText="1"/>
    </xf>
    <xf numFmtId="0" fontId="38" fillId="0" borderId="48" xfId="0" applyFont="1" applyBorder="1" applyAlignment="1">
      <alignment vertical="center" wrapText="1"/>
    </xf>
    <xf numFmtId="0" fontId="38" fillId="0" borderId="77" xfId="0" applyFont="1" applyBorder="1" applyAlignment="1">
      <alignment vertical="center" wrapText="1"/>
    </xf>
    <xf numFmtId="0" fontId="38" fillId="0" borderId="58" xfId="0" applyFont="1" applyBorder="1" applyAlignment="1">
      <alignment vertical="center" wrapText="1"/>
    </xf>
    <xf numFmtId="0" fontId="38" fillId="0" borderId="7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56" xfId="1" applyFont="1" applyFill="1" applyBorder="1" applyAlignment="1">
      <alignment horizontal="center" vertical="center" wrapText="1"/>
    </xf>
    <xf numFmtId="0" fontId="22" fillId="0" borderId="48" xfId="1" applyFont="1" applyFill="1" applyBorder="1" applyAlignment="1">
      <alignment horizontal="center" vertical="center" wrapText="1"/>
    </xf>
    <xf numFmtId="0" fontId="22" fillId="0" borderId="62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61" xfId="1" applyFont="1" applyFill="1" applyBorder="1" applyAlignment="1">
      <alignment horizontal="center" vertical="center" wrapText="1"/>
    </xf>
    <xf numFmtId="0" fontId="22" fillId="0" borderId="77" xfId="1" applyFont="1" applyFill="1" applyBorder="1" applyAlignment="1">
      <alignment horizontal="center" vertical="center" wrapText="1"/>
    </xf>
    <xf numFmtId="0" fontId="22" fillId="0" borderId="58" xfId="1" applyFont="1" applyFill="1" applyBorder="1" applyAlignment="1">
      <alignment horizontal="center" vertical="center" wrapText="1"/>
    </xf>
    <xf numFmtId="0" fontId="22" fillId="0" borderId="75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23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49" fontId="14" fillId="0" borderId="56" xfId="1" applyNumberFormat="1" applyFont="1" applyBorder="1" applyAlignment="1">
      <alignment horizontal="center" vertical="center" wrapText="1"/>
    </xf>
    <xf numFmtId="49" fontId="14" fillId="0" borderId="48" xfId="1" applyNumberFormat="1" applyFont="1" applyBorder="1" applyAlignment="1">
      <alignment horizontal="center" vertical="center" wrapText="1"/>
    </xf>
    <xf numFmtId="49" fontId="14" fillId="0" borderId="62" xfId="1" applyNumberFormat="1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center" vertical="center" wrapText="1"/>
    </xf>
    <xf numFmtId="49" fontId="14" fillId="0" borderId="61" xfId="1" applyNumberFormat="1" applyFont="1" applyBorder="1" applyAlignment="1">
      <alignment horizontal="center" vertical="center" wrapText="1"/>
    </xf>
    <xf numFmtId="49" fontId="14" fillId="0" borderId="77" xfId="1" applyNumberFormat="1" applyFont="1" applyBorder="1" applyAlignment="1">
      <alignment horizontal="center" vertical="center" wrapText="1"/>
    </xf>
    <xf numFmtId="49" fontId="14" fillId="0" borderId="58" xfId="1" applyNumberFormat="1" applyFont="1" applyBorder="1" applyAlignment="1">
      <alignment horizontal="center" vertical="center" wrapText="1"/>
    </xf>
    <xf numFmtId="49" fontId="14" fillId="0" borderId="75" xfId="1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 wrapText="1"/>
    </xf>
    <xf numFmtId="0" fontId="14" fillId="0" borderId="62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61" xfId="1" applyFont="1" applyBorder="1" applyAlignment="1">
      <alignment horizontal="center" vertical="center" wrapText="1"/>
    </xf>
    <xf numFmtId="0" fontId="14" fillId="0" borderId="77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4" fillId="0" borderId="0" xfId="1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6" fillId="0" borderId="7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36" fillId="0" borderId="0" xfId="0" applyFont="1" applyFill="1" applyAlignment="1">
      <alignment horizontal="left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46" fillId="0" borderId="0" xfId="1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40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2" fillId="0" borderId="85" xfId="0" applyFont="1" applyBorder="1" applyAlignment="1">
      <alignment horizontal="center" wrapText="1"/>
    </xf>
    <xf numFmtId="0" fontId="20" fillId="0" borderId="86" xfId="0" applyFont="1" applyBorder="1" applyAlignment="1">
      <alignment horizontal="center" wrapText="1"/>
    </xf>
    <xf numFmtId="0" fontId="22" fillId="0" borderId="80" xfId="0" applyFont="1" applyFill="1" applyBorder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1" fontId="22" fillId="0" borderId="87" xfId="0" applyNumberFormat="1" applyFont="1" applyBorder="1" applyAlignment="1">
      <alignment horizontal="center" vertical="center" wrapText="1"/>
    </xf>
    <xf numFmtId="1" fontId="20" fillId="0" borderId="57" xfId="0" applyNumberFormat="1" applyFont="1" applyBorder="1" applyAlignment="1">
      <alignment horizontal="center" vertical="center" wrapText="1"/>
    </xf>
    <xf numFmtId="1" fontId="20" fillId="0" borderId="86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7" fillId="0" borderId="81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2" fillId="0" borderId="87" xfId="0" applyNumberFormat="1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23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56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0" fillId="0" borderId="56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20" fillId="0" borderId="77" xfId="0" applyFont="1" applyBorder="1" applyAlignment="1">
      <alignment vertical="center" wrapText="1"/>
    </xf>
    <xf numFmtId="0" fontId="20" fillId="0" borderId="58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0" fillId="0" borderId="77" xfId="0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25" fillId="0" borderId="62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5" fillId="0" borderId="77" xfId="1" applyFont="1" applyBorder="1" applyAlignment="1">
      <alignment horizontal="center" vertical="center" wrapText="1"/>
    </xf>
    <xf numFmtId="0" fontId="25" fillId="0" borderId="58" xfId="1" applyFont="1" applyBorder="1" applyAlignment="1">
      <alignment horizontal="center" vertical="center" wrapText="1"/>
    </xf>
    <xf numFmtId="0" fontId="25" fillId="0" borderId="75" xfId="1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24" fillId="0" borderId="5" xfId="1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wrapText="1"/>
    </xf>
    <xf numFmtId="0" fontId="20" fillId="0" borderId="82" xfId="0" applyFont="1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20" fillId="0" borderId="56" xfId="0" applyFont="1" applyBorder="1" applyAlignment="1">
      <alignment wrapText="1"/>
    </xf>
    <xf numFmtId="0" fontId="20" fillId="0" borderId="48" xfId="0" applyFont="1" applyBorder="1" applyAlignment="1">
      <alignment wrapText="1"/>
    </xf>
    <xf numFmtId="0" fontId="20" fillId="0" borderId="62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61" xfId="0" applyFont="1" applyBorder="1" applyAlignment="1">
      <alignment wrapText="1"/>
    </xf>
    <xf numFmtId="0" fontId="20" fillId="0" borderId="77" xfId="0" applyFont="1" applyBorder="1" applyAlignment="1">
      <alignment wrapText="1"/>
    </xf>
    <xf numFmtId="0" fontId="20" fillId="0" borderId="58" xfId="0" applyFont="1" applyBorder="1" applyAlignment="1">
      <alignment wrapText="1"/>
    </xf>
    <xf numFmtId="0" fontId="20" fillId="0" borderId="75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23" xfId="0" applyFont="1" applyBorder="1" applyAlignment="1">
      <alignment horizontal="left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23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35" fillId="0" borderId="23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25" fillId="0" borderId="58" xfId="0" applyFont="1" applyFill="1" applyBorder="1" applyAlignment="1">
      <alignment horizontal="right" vertical="center"/>
    </xf>
    <xf numFmtId="0" fontId="33" fillId="0" borderId="58" xfId="0" applyFont="1" applyFill="1" applyBorder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52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0" fontId="35" fillId="0" borderId="0" xfId="0" applyFont="1" applyBorder="1" applyAlignment="1">
      <alignment horizontal="center"/>
    </xf>
    <xf numFmtId="172" fontId="3" fillId="0" borderId="9" xfId="0" applyNumberFormat="1" applyFont="1" applyFill="1" applyBorder="1" applyAlignment="1" applyProtection="1">
      <alignment horizontal="center" vertical="center" textRotation="90" wrapText="1"/>
    </xf>
    <xf numFmtId="172" fontId="3" fillId="0" borderId="14" xfId="0" applyNumberFormat="1" applyFont="1" applyFill="1" applyBorder="1" applyAlignment="1" applyProtection="1">
      <alignment horizontal="center" vertical="center" textRotation="90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2" fillId="4" borderId="0" xfId="0" applyFont="1" applyFill="1" applyAlignment="1">
      <alignment horizontal="center" wrapText="1"/>
    </xf>
    <xf numFmtId="172" fontId="2" fillId="0" borderId="7" xfId="0" applyNumberFormat="1" applyFont="1" applyFill="1" applyBorder="1" applyAlignment="1" applyProtection="1">
      <alignment horizontal="left" vertical="center" wrapText="1"/>
    </xf>
    <xf numFmtId="172" fontId="2" fillId="0" borderId="13" xfId="0" applyNumberFormat="1" applyFont="1" applyFill="1" applyBorder="1" applyAlignment="1" applyProtection="1">
      <alignment horizontal="left" vertical="center" wrapText="1"/>
    </xf>
    <xf numFmtId="172" fontId="3" fillId="0" borderId="8" xfId="0" applyNumberFormat="1" applyFont="1" applyFill="1" applyBorder="1" applyAlignment="1" applyProtection="1">
      <alignment horizontal="center" vertical="center" textRotation="90" wrapText="1"/>
    </xf>
    <xf numFmtId="172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18" fillId="0" borderId="88" xfId="2" applyNumberFormat="1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 vertical="center" textRotation="90"/>
    </xf>
    <xf numFmtId="177" fontId="6" fillId="0" borderId="50" xfId="2" applyNumberFormat="1" applyFont="1" applyFill="1" applyBorder="1" applyAlignment="1">
      <alignment horizontal="center" vertical="center"/>
    </xf>
    <xf numFmtId="177" fontId="6" fillId="0" borderId="7" xfId="2" applyNumberFormat="1" applyFont="1" applyFill="1" applyBorder="1" applyAlignment="1">
      <alignment horizontal="center" vertical="center" wrapText="1"/>
    </xf>
    <xf numFmtId="177" fontId="6" fillId="0" borderId="8" xfId="2" applyNumberFormat="1" applyFont="1" applyFill="1" applyBorder="1" applyAlignment="1">
      <alignment horizontal="center" vertical="center" wrapText="1"/>
    </xf>
    <xf numFmtId="177" fontId="6" fillId="0" borderId="9" xfId="2" applyNumberFormat="1" applyFont="1" applyFill="1" applyBorder="1" applyAlignment="1">
      <alignment horizontal="center" vertical="center" wrapText="1"/>
    </xf>
    <xf numFmtId="177" fontId="6" fillId="0" borderId="50" xfId="2" applyNumberFormat="1" applyFont="1" applyFill="1" applyBorder="1" applyAlignment="1">
      <alignment horizontal="center" vertical="center" textRotation="90" wrapText="1"/>
    </xf>
    <xf numFmtId="177" fontId="6" fillId="0" borderId="78" xfId="2" applyNumberFormat="1" applyFont="1" applyFill="1" applyBorder="1" applyAlignment="1">
      <alignment horizontal="center" vertical="center" wrapText="1"/>
    </xf>
    <xf numFmtId="177" fontId="6" fillId="0" borderId="26" xfId="2" applyNumberFormat="1" applyFont="1" applyFill="1" applyBorder="1" applyAlignment="1">
      <alignment horizontal="center" vertical="center" wrapText="1"/>
    </xf>
    <xf numFmtId="177" fontId="6" fillId="0" borderId="79" xfId="2" applyNumberFormat="1" applyFont="1" applyFill="1" applyBorder="1" applyAlignment="1">
      <alignment horizontal="center" vertical="center" wrapText="1"/>
    </xf>
    <xf numFmtId="0" fontId="6" fillId="0" borderId="88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0" fontId="6" fillId="0" borderId="89" xfId="2" applyFont="1" applyFill="1" applyBorder="1" applyAlignment="1">
      <alignment horizontal="center" vertical="center" wrapText="1"/>
    </xf>
    <xf numFmtId="0" fontId="6" fillId="0" borderId="34" xfId="2" applyFont="1" applyFill="1" applyBorder="1" applyAlignment="1">
      <alignment horizontal="center" vertical="center" textRotation="90"/>
    </xf>
    <xf numFmtId="177" fontId="6" fillId="0" borderId="34" xfId="2" applyNumberFormat="1" applyFont="1" applyFill="1" applyBorder="1" applyAlignment="1">
      <alignment horizontal="center" vertical="center"/>
    </xf>
    <xf numFmtId="177" fontId="6" fillId="0" borderId="13" xfId="2" applyNumberFormat="1" applyFont="1" applyFill="1" applyBorder="1" applyAlignment="1">
      <alignment horizontal="center" vertical="center" textRotation="90" wrapText="1"/>
    </xf>
    <xf numFmtId="177" fontId="6" fillId="0" borderId="1" xfId="2" applyNumberFormat="1" applyFont="1" applyFill="1" applyBorder="1" applyAlignment="1">
      <alignment horizontal="center" vertical="center" textRotation="90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7" fontId="6" fillId="0" borderId="14" xfId="2" applyNumberFormat="1" applyFont="1" applyFill="1" applyBorder="1" applyAlignment="1">
      <alignment horizontal="center" vertical="center" wrapText="1"/>
    </xf>
    <xf numFmtId="177" fontId="6" fillId="0" borderId="34" xfId="2" applyNumberFormat="1" applyFont="1" applyFill="1" applyBorder="1" applyAlignment="1">
      <alignment horizontal="center" vertical="center" textRotation="90" wrapText="1"/>
    </xf>
    <xf numFmtId="177" fontId="6" fillId="0" borderId="2" xfId="2" applyNumberFormat="1" applyFont="1" applyFill="1" applyBorder="1" applyAlignment="1">
      <alignment horizontal="center" vertical="center" textRotation="90" wrapText="1"/>
    </xf>
    <xf numFmtId="177" fontId="6" fillId="0" borderId="15" xfId="2" applyNumberFormat="1" applyFont="1" applyFill="1" applyBorder="1" applyAlignment="1">
      <alignment horizontal="center" vertical="center"/>
    </xf>
    <xf numFmtId="177" fontId="6" fillId="0" borderId="23" xfId="2" applyNumberFormat="1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horizontal="center" vertical="center"/>
    </xf>
    <xf numFmtId="177" fontId="6" fillId="0" borderId="4" xfId="2" applyNumberFormat="1" applyFont="1" applyFill="1" applyBorder="1" applyAlignment="1">
      <alignment horizontal="center" vertical="center" textRotation="90" wrapText="1"/>
    </xf>
    <xf numFmtId="0" fontId="6" fillId="0" borderId="55" xfId="2" applyFont="1" applyFill="1" applyBorder="1" applyAlignment="1">
      <alignment horizontal="center" vertical="center" wrapText="1"/>
    </xf>
    <xf numFmtId="0" fontId="6" fillId="0" borderId="76" xfId="2" applyFont="1" applyFill="1" applyBorder="1" applyAlignment="1">
      <alignment horizontal="center" vertical="center" wrapText="1"/>
    </xf>
    <xf numFmtId="0" fontId="6" fillId="0" borderId="43" xfId="2" applyFont="1" applyFill="1" applyBorder="1" applyAlignment="1">
      <alignment horizontal="center" vertical="center" wrapText="1"/>
    </xf>
    <xf numFmtId="177" fontId="6" fillId="0" borderId="14" xfId="2" applyNumberFormat="1" applyFont="1" applyFill="1" applyBorder="1" applyAlignment="1">
      <alignment horizontal="center" vertical="center" textRotation="90" wrapText="1"/>
    </xf>
    <xf numFmtId="177" fontId="6" fillId="0" borderId="36" xfId="2" applyNumberFormat="1" applyFont="1" applyFill="1" applyBorder="1" applyAlignment="1">
      <alignment horizontal="center" vertical="center" textRotation="90" wrapText="1"/>
    </xf>
    <xf numFmtId="177" fontId="6" fillId="0" borderId="3" xfId="2" applyNumberFormat="1" applyFont="1" applyFill="1" applyBorder="1" applyAlignment="1">
      <alignment horizontal="center" vertical="center" textRotation="90" wrapText="1"/>
    </xf>
    <xf numFmtId="177" fontId="6" fillId="0" borderId="35" xfId="2" applyNumberFormat="1" applyFont="1" applyFill="1" applyBorder="1" applyAlignment="1">
      <alignment horizontal="center" vertical="center" textRotation="90" wrapText="1"/>
    </xf>
    <xf numFmtId="0" fontId="6" fillId="0" borderId="88" xfId="2" applyFont="1" applyFill="1" applyBorder="1" applyAlignment="1">
      <alignment horizontal="center" vertical="center"/>
    </xf>
    <xf numFmtId="0" fontId="6" fillId="0" borderId="89" xfId="2" applyFont="1" applyFill="1" applyBorder="1" applyAlignment="1">
      <alignment horizontal="center" vertical="center"/>
    </xf>
    <xf numFmtId="177" fontId="6" fillId="0" borderId="60" xfId="2" applyNumberFormat="1" applyFont="1" applyFill="1" applyBorder="1" applyAlignment="1">
      <alignment horizontal="center" vertical="center" textRotation="90" wrapText="1"/>
    </xf>
    <xf numFmtId="177" fontId="6" fillId="0" borderId="62" xfId="2" applyNumberFormat="1" applyFont="1" applyFill="1" applyBorder="1" applyAlignment="1">
      <alignment horizontal="center" vertical="center" textRotation="90" wrapText="1"/>
    </xf>
    <xf numFmtId="0" fontId="6" fillId="0" borderId="64" xfId="2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 textRotation="90"/>
    </xf>
    <xf numFmtId="177" fontId="6" fillId="0" borderId="44" xfId="2" applyNumberFormat="1" applyFont="1" applyFill="1" applyBorder="1" applyAlignment="1">
      <alignment horizontal="center" vertical="center"/>
    </xf>
    <xf numFmtId="177" fontId="6" fillId="0" borderId="18" xfId="2" applyNumberFormat="1" applyFont="1" applyFill="1" applyBorder="1" applyAlignment="1">
      <alignment horizontal="center" vertical="center" textRotation="90" wrapText="1"/>
    </xf>
    <xf numFmtId="177" fontId="6" fillId="0" borderId="19" xfId="2" applyNumberFormat="1" applyFont="1" applyFill="1" applyBorder="1" applyAlignment="1">
      <alignment horizontal="center" vertical="center" textRotation="90" wrapText="1"/>
    </xf>
    <xf numFmtId="177" fontId="6" fillId="0" borderId="20" xfId="2" applyNumberFormat="1" applyFont="1" applyFill="1" applyBorder="1" applyAlignment="1">
      <alignment horizontal="center" vertical="center" textRotation="90" wrapText="1"/>
    </xf>
    <xf numFmtId="177" fontId="6" fillId="0" borderId="44" xfId="2" applyNumberFormat="1" applyFont="1" applyFill="1" applyBorder="1" applyAlignment="1">
      <alignment horizontal="center" vertical="center" textRotation="90" wrapText="1"/>
    </xf>
    <xf numFmtId="177" fontId="6" fillId="0" borderId="37" xfId="2" applyNumberFormat="1" applyFont="1" applyFill="1" applyBorder="1" applyAlignment="1">
      <alignment horizontal="center" vertical="center" textRotation="90" wrapText="1"/>
    </xf>
    <xf numFmtId="177" fontId="6" fillId="0" borderId="38" xfId="2" applyNumberFormat="1" applyFont="1" applyFill="1" applyBorder="1" applyAlignment="1">
      <alignment horizontal="center" vertical="center" textRotation="90" wrapText="1"/>
    </xf>
    <xf numFmtId="177" fontId="6" fillId="0" borderId="90" xfId="2" applyNumberFormat="1" applyFont="1" applyFill="1" applyBorder="1" applyAlignment="1">
      <alignment horizontal="center" vertical="center" textRotation="90" wrapText="1"/>
    </xf>
    <xf numFmtId="0" fontId="6" fillId="0" borderId="28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172" fontId="25" fillId="0" borderId="91" xfId="0" applyNumberFormat="1" applyFont="1" applyFill="1" applyBorder="1" applyAlignment="1">
      <alignment horizontal="center" vertical="center"/>
    </xf>
    <xf numFmtId="172" fontId="25" fillId="0" borderId="92" xfId="0" applyNumberFormat="1" applyFont="1" applyFill="1" applyBorder="1" applyAlignment="1">
      <alignment horizontal="center" vertical="center"/>
    </xf>
    <xf numFmtId="172" fontId="25" fillId="0" borderId="93" xfId="0" applyNumberFormat="1" applyFont="1" applyFill="1" applyBorder="1" applyAlignment="1">
      <alignment horizontal="center" vertical="center"/>
    </xf>
    <xf numFmtId="172" fontId="25" fillId="0" borderId="94" xfId="0" applyNumberFormat="1" applyFont="1" applyFill="1" applyBorder="1" applyAlignment="1">
      <alignment horizontal="center" vertical="center"/>
    </xf>
    <xf numFmtId="178" fontId="25" fillId="0" borderId="13" xfId="2" applyNumberFormat="1" applyFont="1" applyFill="1" applyBorder="1" applyAlignment="1">
      <alignment horizontal="center" vertical="center"/>
    </xf>
    <xf numFmtId="178" fontId="25" fillId="0" borderId="3" xfId="2" applyNumberFormat="1" applyFont="1" applyFill="1" applyBorder="1" applyAlignment="1">
      <alignment horizontal="center" vertical="center"/>
    </xf>
    <xf numFmtId="178" fontId="25" fillId="0" borderId="4" xfId="2" applyNumberFormat="1" applyFont="1" applyFill="1" applyBorder="1" applyAlignment="1">
      <alignment horizontal="center" vertical="center"/>
    </xf>
    <xf numFmtId="0" fontId="25" fillId="0" borderId="27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42" xfId="2" applyFont="1" applyFill="1" applyBorder="1" applyAlignment="1">
      <alignment horizontal="center" vertical="center" wrapText="1"/>
    </xf>
    <xf numFmtId="179" fontId="25" fillId="0" borderId="33" xfId="2" applyNumberFormat="1" applyFont="1" applyFill="1" applyBorder="1" applyAlignment="1">
      <alignment horizontal="center" vertical="center"/>
    </xf>
    <xf numFmtId="1" fontId="25" fillId="0" borderId="28" xfId="2" applyNumberFormat="1" applyFont="1" applyFill="1" applyBorder="1" applyAlignment="1">
      <alignment horizontal="center" vertical="center" wrapText="1"/>
    </xf>
    <xf numFmtId="1" fontId="25" fillId="0" borderId="42" xfId="2" applyNumberFormat="1" applyFont="1" applyFill="1" applyBorder="1" applyAlignment="1">
      <alignment horizontal="center" vertical="center" wrapText="1"/>
    </xf>
    <xf numFmtId="174" fontId="25" fillId="0" borderId="42" xfId="2" applyNumberFormat="1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justify" vertical="center" wrapText="1"/>
    </xf>
    <xf numFmtId="0" fontId="25" fillId="0" borderId="33" xfId="2" applyFont="1" applyFill="1" applyBorder="1" applyAlignment="1">
      <alignment horizontal="justify" vertical="center" wrapText="1"/>
    </xf>
    <xf numFmtId="0" fontId="25" fillId="0" borderId="42" xfId="2" applyFont="1" applyFill="1" applyBorder="1" applyAlignment="1">
      <alignment horizontal="justify" vertical="center" wrapText="1"/>
    </xf>
    <xf numFmtId="0" fontId="25" fillId="0" borderId="55" xfId="2" applyFont="1" applyFill="1" applyBorder="1" applyAlignment="1">
      <alignment horizontal="center" vertical="center" wrapText="1"/>
    </xf>
    <xf numFmtId="0" fontId="25" fillId="0" borderId="76" xfId="2" applyFont="1" applyFill="1" applyBorder="1" applyAlignment="1">
      <alignment horizontal="center" vertical="center" wrapText="1"/>
    </xf>
    <xf numFmtId="0" fontId="25" fillId="0" borderId="43" xfId="2" applyFont="1" applyFill="1" applyBorder="1" applyAlignment="1">
      <alignment horizontal="center" vertical="center" wrapText="1"/>
    </xf>
    <xf numFmtId="174" fontId="25" fillId="0" borderId="44" xfId="2" applyNumberFormat="1" applyFont="1" applyFill="1" applyBorder="1" applyAlignment="1">
      <alignment horizontal="center" vertical="center" wrapText="1"/>
    </xf>
    <xf numFmtId="1" fontId="25" fillId="0" borderId="44" xfId="2" applyNumberFormat="1" applyFont="1" applyFill="1" applyBorder="1" applyAlignment="1">
      <alignment horizontal="center" vertical="center" wrapText="1"/>
    </xf>
    <xf numFmtId="49" fontId="25" fillId="0" borderId="27" xfId="0" applyNumberFormat="1" applyFont="1" applyFill="1" applyBorder="1" applyAlignment="1">
      <alignment horizontal="center" vertical="center"/>
    </xf>
    <xf numFmtId="49" fontId="25" fillId="0" borderId="33" xfId="0" applyNumberFormat="1" applyFont="1" applyFill="1" applyBorder="1" applyAlignment="1">
      <alignment horizontal="center" vertical="center"/>
    </xf>
    <xf numFmtId="49" fontId="25" fillId="0" borderId="42" xfId="0" applyNumberFormat="1" applyFont="1" applyFill="1" applyBorder="1" applyAlignment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/>
    </xf>
    <xf numFmtId="49" fontId="25" fillId="0" borderId="63" xfId="0" applyNumberFormat="1" applyFont="1" applyFill="1" applyBorder="1" applyAlignment="1">
      <alignment horizontal="center" vertical="center"/>
    </xf>
    <xf numFmtId="49" fontId="25" fillId="0" borderId="89" xfId="0" applyNumberFormat="1" applyFont="1" applyFill="1" applyBorder="1" applyAlignment="1">
      <alignment horizontal="center" vertical="center"/>
    </xf>
    <xf numFmtId="174" fontId="25" fillId="0" borderId="0" xfId="2" applyNumberFormat="1" applyFont="1" applyFill="1" applyAlignment="1">
      <alignment horizontal="center" vertical="center"/>
    </xf>
    <xf numFmtId="1" fontId="25" fillId="0" borderId="50" xfId="0" applyNumberFormat="1" applyFont="1" applyFill="1" applyBorder="1" applyAlignment="1">
      <alignment horizontal="center" vertical="center"/>
    </xf>
    <xf numFmtId="1" fontId="25" fillId="0" borderId="44" xfId="0" applyNumberFormat="1" applyFont="1" applyFill="1" applyBorder="1" applyAlignment="1">
      <alignment horizontal="center" vertical="center"/>
    </xf>
    <xf numFmtId="1" fontId="25" fillId="0" borderId="51" xfId="0" applyNumberFormat="1" applyFont="1" applyFill="1" applyBorder="1" applyAlignment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/>
    </xf>
    <xf numFmtId="172" fontId="25" fillId="0" borderId="88" xfId="0" applyNumberFormat="1" applyFont="1" applyFill="1" applyBorder="1" applyAlignment="1">
      <alignment horizontal="center" vertical="center" wrapText="1"/>
    </xf>
    <xf numFmtId="0" fontId="0" fillId="0" borderId="63" xfId="0" applyFill="1" applyBorder="1"/>
    <xf numFmtId="0" fontId="0" fillId="0" borderId="89" xfId="0" applyFill="1" applyBorder="1"/>
    <xf numFmtId="174" fontId="25" fillId="0" borderId="53" xfId="0" applyNumberFormat="1" applyFont="1" applyFill="1" applyBorder="1" applyAlignment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/>
    </xf>
    <xf numFmtId="1" fontId="25" fillId="0" borderId="54" xfId="0" applyNumberFormat="1" applyFont="1" applyFill="1" applyBorder="1" applyAlignment="1">
      <alignment horizontal="center" vertical="center"/>
    </xf>
    <xf numFmtId="1" fontId="25" fillId="0" borderId="53" xfId="0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1" fontId="25" fillId="0" borderId="28" xfId="0" applyNumberFormat="1" applyFont="1" applyFill="1" applyBorder="1" applyAlignment="1">
      <alignment horizontal="center" vertical="center"/>
    </xf>
    <xf numFmtId="1" fontId="25" fillId="0" borderId="33" xfId="0" applyNumberFormat="1" applyFont="1" applyFill="1" applyBorder="1" applyAlignment="1">
      <alignment horizontal="center" vertical="center"/>
    </xf>
    <xf numFmtId="1" fontId="25" fillId="0" borderId="27" xfId="0" applyNumberFormat="1" applyFont="1" applyFill="1" applyBorder="1" applyAlignment="1">
      <alignment horizontal="center" vertical="center"/>
    </xf>
    <xf numFmtId="0" fontId="25" fillId="0" borderId="27" xfId="2" applyFont="1" applyFill="1" applyBorder="1" applyAlignment="1">
      <alignment horizontal="center" vertical="center"/>
    </xf>
    <xf numFmtId="0" fontId="25" fillId="0" borderId="33" xfId="2" applyFont="1" applyFill="1" applyBorder="1" applyAlignment="1">
      <alignment horizontal="center" vertical="center"/>
    </xf>
    <xf numFmtId="0" fontId="25" fillId="0" borderId="76" xfId="2" applyFont="1" applyFill="1" applyBorder="1" applyAlignment="1">
      <alignment horizontal="center" vertical="center"/>
    </xf>
    <xf numFmtId="0" fontId="25" fillId="0" borderId="42" xfId="2" applyFont="1" applyFill="1" applyBorder="1" applyAlignment="1">
      <alignment horizontal="center" vertical="center"/>
    </xf>
    <xf numFmtId="178" fontId="25" fillId="0" borderId="36" xfId="2" applyNumberFormat="1" applyFont="1" applyFill="1" applyBorder="1" applyAlignment="1">
      <alignment horizontal="center" vertical="center"/>
    </xf>
    <xf numFmtId="178" fontId="25" fillId="0" borderId="60" xfId="2" applyNumberFormat="1" applyFont="1" applyFill="1" applyBorder="1" applyAlignment="1">
      <alignment horizontal="center" vertical="center"/>
    </xf>
    <xf numFmtId="178" fontId="25" fillId="0" borderId="35" xfId="2" applyNumberFormat="1" applyFont="1" applyFill="1" applyBorder="1" applyAlignment="1">
      <alignment horizontal="center" vertical="center"/>
    </xf>
    <xf numFmtId="186" fontId="25" fillId="0" borderId="31" xfId="0" applyNumberFormat="1" applyFont="1" applyFill="1" applyBorder="1" applyAlignment="1">
      <alignment horizontal="left" vertical="center" wrapText="1"/>
    </xf>
    <xf numFmtId="0" fontId="35" fillId="0" borderId="52" xfId="0" applyFont="1" applyFill="1" applyBorder="1"/>
    <xf numFmtId="186" fontId="25" fillId="0" borderId="36" xfId="0" applyNumberFormat="1" applyFont="1" applyFill="1" applyBorder="1" applyAlignment="1">
      <alignment horizontal="left" vertical="center" wrapText="1"/>
    </xf>
    <xf numFmtId="0" fontId="35" fillId="0" borderId="60" xfId="0" applyFont="1" applyFill="1" applyBorder="1"/>
    <xf numFmtId="186" fontId="25" fillId="0" borderId="30" xfId="0" applyNumberFormat="1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87" fontId="25" fillId="0" borderId="33" xfId="0" applyNumberFormat="1" applyFont="1" applyFill="1" applyBorder="1" applyAlignment="1">
      <alignment horizontal="center" vertical="center"/>
    </xf>
    <xf numFmtId="186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52" xfId="0" applyNumberFormat="1" applyFont="1" applyFill="1" applyBorder="1" applyAlignment="1">
      <alignment horizontal="center" vertical="center"/>
    </xf>
    <xf numFmtId="186" fontId="6" fillId="0" borderId="32" xfId="0" applyNumberFormat="1" applyFont="1" applyFill="1" applyBorder="1" applyAlignment="1">
      <alignment horizontal="center" vertical="center"/>
    </xf>
    <xf numFmtId="49" fontId="25" fillId="0" borderId="31" xfId="0" applyNumberFormat="1" applyFont="1" applyFill="1" applyBorder="1" applyAlignment="1">
      <alignment horizontal="center" vertical="center"/>
    </xf>
    <xf numFmtId="49" fontId="25" fillId="0" borderId="32" xfId="0" applyNumberFormat="1" applyFont="1" applyFill="1" applyBorder="1" applyAlignment="1">
      <alignment horizontal="center" vertical="center"/>
    </xf>
    <xf numFmtId="49" fontId="25" fillId="0" borderId="29" xfId="0" applyNumberFormat="1" applyFont="1" applyFill="1" applyBorder="1" applyAlignment="1">
      <alignment horizontal="center" vertical="center"/>
    </xf>
    <xf numFmtId="49" fontId="6" fillId="0" borderId="30" xfId="2" applyNumberFormat="1" applyFont="1" applyFill="1" applyBorder="1" applyAlignment="1" applyProtection="1">
      <alignment horizontal="center" vertical="center"/>
    </xf>
    <xf numFmtId="179" fontId="25" fillId="0" borderId="37" xfId="2" applyNumberFormat="1" applyFont="1" applyFill="1" applyBorder="1" applyAlignment="1" applyProtection="1">
      <alignment horizontal="center" vertical="center"/>
    </xf>
    <xf numFmtId="1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NumberFormat="1" applyFont="1" applyFill="1" applyBorder="1" applyAlignment="1" applyProtection="1">
      <alignment horizontal="center" vertical="center"/>
    </xf>
    <xf numFmtId="179" fontId="25" fillId="0" borderId="38" xfId="2" applyNumberFormat="1" applyFont="1" applyFill="1" applyBorder="1" applyAlignment="1" applyProtection="1">
      <alignment horizontal="center" vertical="center"/>
    </xf>
    <xf numFmtId="1" fontId="25" fillId="0" borderId="39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25" fillId="0" borderId="7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0" fontId="35" fillId="0" borderId="32" xfId="0" applyFont="1" applyFill="1" applyBorder="1"/>
    <xf numFmtId="0" fontId="35" fillId="0" borderId="35" xfId="0" applyFont="1" applyFill="1" applyBorder="1"/>
    <xf numFmtId="186" fontId="25" fillId="0" borderId="64" xfId="0" applyNumberFormat="1" applyFont="1" applyFill="1" applyBorder="1" applyAlignment="1">
      <alignment horizontal="left" vertical="center" wrapText="1"/>
    </xf>
    <xf numFmtId="0" fontId="35" fillId="0" borderId="65" xfId="0" applyFont="1" applyFill="1" applyBorder="1"/>
    <xf numFmtId="186" fontId="25" fillId="0" borderId="7" xfId="0" applyNumberFormat="1" applyFont="1" applyFill="1" applyBorder="1" applyAlignment="1">
      <alignment horizontal="left" vertical="center" wrapText="1"/>
    </xf>
    <xf numFmtId="0" fontId="35" fillId="0" borderId="9" xfId="0" applyFont="1" applyFill="1" applyBorder="1"/>
    <xf numFmtId="186" fontId="25" fillId="0" borderId="2" xfId="0" applyNumberFormat="1" applyFont="1" applyFill="1" applyBorder="1" applyAlignment="1">
      <alignment horizontal="left" vertical="center" wrapText="1"/>
    </xf>
    <xf numFmtId="0" fontId="35" fillId="0" borderId="4" xfId="0" applyFont="1" applyFill="1" applyBorder="1"/>
    <xf numFmtId="186" fontId="25" fillId="0" borderId="13" xfId="0" applyNumberFormat="1" applyFont="1" applyFill="1" applyBorder="1" applyAlignment="1">
      <alignment horizontal="left" vertical="center" wrapText="1"/>
    </xf>
    <xf numFmtId="0" fontId="35" fillId="0" borderId="14" xfId="0" applyFont="1" applyFill="1" applyBorder="1"/>
    <xf numFmtId="186" fontId="25" fillId="0" borderId="18" xfId="0" applyNumberFormat="1" applyFont="1" applyFill="1" applyBorder="1" applyAlignment="1">
      <alignment horizontal="left" vertical="center" wrapText="1"/>
    </xf>
    <xf numFmtId="0" fontId="35" fillId="0" borderId="20" xfId="0" applyFont="1" applyFill="1" applyBorder="1"/>
    <xf numFmtId="178" fontId="25" fillId="0" borderId="27" xfId="2" applyNumberFormat="1" applyFont="1" applyFill="1" applyBorder="1" applyAlignment="1">
      <alignment horizontal="center" vertical="center" wrapText="1"/>
    </xf>
    <xf numFmtId="178" fontId="25" fillId="0" borderId="33" xfId="2" applyNumberFormat="1" applyFont="1" applyFill="1" applyBorder="1" applyAlignment="1">
      <alignment horizontal="center" vertical="center" wrapText="1"/>
    </xf>
    <xf numFmtId="178" fontId="25" fillId="0" borderId="42" xfId="2" applyNumberFormat="1" applyFont="1" applyFill="1" applyBorder="1" applyAlignment="1">
      <alignment horizontal="center" vertical="center" wrapText="1"/>
    </xf>
    <xf numFmtId="178" fontId="25" fillId="0" borderId="44" xfId="2" applyNumberFormat="1" applyFont="1" applyFill="1" applyBorder="1" applyAlignment="1">
      <alignment horizontal="center" vertical="center"/>
    </xf>
    <xf numFmtId="174" fontId="25" fillId="0" borderId="28" xfId="2" applyNumberFormat="1" applyFont="1" applyFill="1" applyBorder="1" applyAlignment="1">
      <alignment horizontal="center" vertical="center"/>
    </xf>
    <xf numFmtId="1" fontId="25" fillId="0" borderId="28" xfId="2" applyNumberFormat="1" applyFont="1" applyFill="1" applyBorder="1" applyAlignment="1">
      <alignment horizontal="center" vertical="center"/>
    </xf>
    <xf numFmtId="0" fontId="25" fillId="0" borderId="28" xfId="2" applyFont="1" applyFill="1" applyBorder="1" applyAlignment="1">
      <alignment horizontal="right" vertical="center"/>
    </xf>
    <xf numFmtId="0" fontId="25" fillId="0" borderId="43" xfId="0" applyFont="1" applyFill="1" applyBorder="1" applyAlignment="1">
      <alignment horizontal="center" vertical="center" wrapText="1"/>
    </xf>
    <xf numFmtId="1" fontId="25" fillId="0" borderId="50" xfId="2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5" fillId="0" borderId="50" xfId="2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177" fontId="25" fillId="0" borderId="31" xfId="2" applyNumberFormat="1" applyFont="1" applyFill="1" applyBorder="1" applyAlignment="1">
      <alignment horizontal="right" vertical="center"/>
    </xf>
    <xf numFmtId="177" fontId="25" fillId="0" borderId="52" xfId="2" applyNumberFormat="1" applyFont="1" applyFill="1" applyBorder="1" applyAlignment="1">
      <alignment horizontal="right" vertical="center"/>
    </xf>
    <xf numFmtId="177" fontId="25" fillId="0" borderId="32" xfId="2" applyNumberFormat="1" applyFont="1" applyFill="1" applyBorder="1" applyAlignment="1">
      <alignment horizontal="right" vertical="center"/>
    </xf>
    <xf numFmtId="174" fontId="29" fillId="0" borderId="55" xfId="2" applyNumberFormat="1" applyFont="1" applyFill="1" applyBorder="1" applyAlignment="1">
      <alignment horizontal="center" vertical="center"/>
    </xf>
    <xf numFmtId="0" fontId="29" fillId="0" borderId="43" xfId="2" applyFont="1" applyFill="1" applyBorder="1" applyAlignment="1">
      <alignment horizontal="center" vertical="center"/>
    </xf>
    <xf numFmtId="174" fontId="25" fillId="0" borderId="90" xfId="2" applyNumberFormat="1" applyFont="1" applyFill="1" applyBorder="1" applyAlignment="1">
      <alignment horizontal="center" vertical="center"/>
    </xf>
    <xf numFmtId="0" fontId="25" fillId="0" borderId="43" xfId="2" applyFont="1" applyFill="1" applyBorder="1" applyAlignment="1">
      <alignment horizontal="center" vertical="center"/>
    </xf>
    <xf numFmtId="177" fontId="25" fillId="0" borderId="41" xfId="2" applyNumberFormat="1" applyFont="1" applyFill="1" applyBorder="1" applyAlignment="1">
      <alignment horizontal="right" vertical="center"/>
    </xf>
    <xf numFmtId="177" fontId="25" fillId="0" borderId="0" xfId="2" applyNumberFormat="1" applyFont="1" applyFill="1" applyAlignment="1">
      <alignment horizontal="right" vertical="center"/>
    </xf>
    <xf numFmtId="177" fontId="25" fillId="0" borderId="0" xfId="2" applyNumberFormat="1" applyFont="1" applyFill="1" applyAlignment="1">
      <alignment horizontal="center" vertical="center"/>
    </xf>
    <xf numFmtId="174" fontId="29" fillId="0" borderId="0" xfId="2" applyNumberFormat="1" applyFont="1" applyFill="1" applyAlignment="1">
      <alignment horizontal="center" vertical="center"/>
    </xf>
    <xf numFmtId="0" fontId="29" fillId="0" borderId="0" xfId="2" applyFont="1" applyFill="1" applyAlignment="1">
      <alignment horizontal="center" vertical="center"/>
    </xf>
    <xf numFmtId="174" fontId="25" fillId="0" borderId="63" xfId="2" applyNumberFormat="1" applyFont="1" applyFill="1" applyBorder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5" fillId="0" borderId="51" xfId="2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left" vertical="center" wrapText="1"/>
    </xf>
    <xf numFmtId="1" fontId="6" fillId="0" borderId="0" xfId="2" applyNumberFormat="1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 wrapText="1"/>
    </xf>
    <xf numFmtId="172" fontId="25" fillId="0" borderId="0" xfId="0" applyNumberFormat="1" applyFont="1" applyFill="1" applyAlignment="1">
      <alignment horizontal="center" vertical="center" wrapText="1"/>
    </xf>
    <xf numFmtId="17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172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51" xfId="2" applyFont="1" applyFill="1" applyBorder="1" applyAlignment="1">
      <alignment vertical="center"/>
    </xf>
    <xf numFmtId="177" fontId="6" fillId="0" borderId="0" xfId="2" applyNumberFormat="1" applyFont="1" applyFill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177" fontId="44" fillId="0" borderId="0" xfId="2" applyNumberFormat="1" applyFont="1" applyFill="1" applyAlignment="1">
      <alignment vertical="center"/>
    </xf>
    <xf numFmtId="0" fontId="6" fillId="0" borderId="0" xfId="2" applyFont="1" applyFill="1" applyBorder="1" applyAlignment="1">
      <alignment horizontal="left" wrapText="1"/>
    </xf>
    <xf numFmtId="177" fontId="34" fillId="0" borderId="0" xfId="2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vertical="center"/>
    </xf>
    <xf numFmtId="177" fontId="44" fillId="0" borderId="0" xfId="2" applyNumberFormat="1" applyFont="1" applyFill="1" applyBorder="1" applyAlignment="1">
      <alignment horizontal="center" vertical="center" wrapText="1"/>
    </xf>
    <xf numFmtId="0" fontId="44" fillId="0" borderId="0" xfId="2" applyFont="1" applyFill="1" applyBorder="1" applyAlignment="1">
      <alignment horizontal="center" vertical="center" wrapText="1"/>
    </xf>
    <xf numFmtId="177" fontId="44" fillId="0" borderId="0" xfId="2" applyNumberFormat="1" applyFont="1" applyFill="1" applyAlignment="1">
      <alignment horizontal="center" vertical="center" wrapText="1"/>
    </xf>
    <xf numFmtId="0" fontId="44" fillId="0" borderId="0" xfId="2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109</xdr:row>
      <xdr:rowOff>161925</xdr:rowOff>
    </xdr:from>
    <xdr:to>
      <xdr:col>5</xdr:col>
      <xdr:colOff>228600</xdr:colOff>
      <xdr:row>113</xdr:row>
      <xdr:rowOff>142875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24"/>
        <a:stretch>
          <a:fillRect/>
        </a:stretch>
      </xdr:blipFill>
      <xdr:spPr bwMode="auto">
        <a:xfrm>
          <a:off x="4438650" y="28765500"/>
          <a:ext cx="981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115</xdr:row>
      <xdr:rowOff>104775</xdr:rowOff>
    </xdr:from>
    <xdr:to>
      <xdr:col>5</xdr:col>
      <xdr:colOff>9525</xdr:colOff>
      <xdr:row>118</xdr:row>
      <xdr:rowOff>161925</xdr:rowOff>
    </xdr:to>
    <xdr:pic>
      <xdr:nvPicPr>
        <xdr:cNvPr id="1026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9908500"/>
          <a:ext cx="5524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6</xdr:col>
      <xdr:colOff>196663</xdr:colOff>
      <xdr:row>124</xdr:row>
      <xdr:rowOff>15128</xdr:rowOff>
    </xdr:to>
    <xdr:pic>
      <xdr:nvPicPr>
        <xdr:cNvPr id="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1700" y="31216600"/>
          <a:ext cx="1111063" cy="624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7"/>
  <sheetViews>
    <sheetView view="pageBreakPreview" zoomScale="75" zoomScaleNormal="50" workbookViewId="0">
      <selection activeCell="BY24" sqref="BY24"/>
    </sheetView>
  </sheetViews>
  <sheetFormatPr defaultColWidth="3.28515625" defaultRowHeight="15.75" x14ac:dyDescent="0.25"/>
  <cols>
    <col min="1" max="1" width="4" style="68" customWidth="1"/>
    <col min="2" max="2" width="6.7109375" style="68" customWidth="1"/>
    <col min="3" max="3" width="4" style="68" customWidth="1"/>
    <col min="4" max="4" width="6.140625" style="68" customWidth="1"/>
    <col min="5" max="6" width="4" style="68" customWidth="1"/>
    <col min="7" max="7" width="4.42578125" style="68" customWidth="1"/>
    <col min="8" max="8" width="4.7109375" style="68" customWidth="1"/>
    <col min="9" max="18" width="4" style="68" customWidth="1"/>
    <col min="19" max="19" width="5.28515625" style="68" customWidth="1"/>
    <col min="20" max="35" width="4" style="68" customWidth="1"/>
    <col min="36" max="36" width="5.28515625" style="68" customWidth="1"/>
    <col min="37" max="56" width="4" style="68" customWidth="1"/>
    <col min="57" max="16384" width="3.28515625" style="68"/>
  </cols>
  <sheetData>
    <row r="1" spans="1:56" ht="26.25" x14ac:dyDescent="0.4">
      <c r="A1" s="729" t="s">
        <v>37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30" t="s">
        <v>38</v>
      </c>
      <c r="Q1" s="730"/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0"/>
      <c r="AD1" s="730"/>
      <c r="AE1" s="730"/>
      <c r="AF1" s="730"/>
      <c r="AG1" s="730"/>
      <c r="AH1" s="730"/>
      <c r="AI1" s="730"/>
      <c r="AJ1" s="730"/>
      <c r="AK1" s="730"/>
      <c r="AL1" s="730"/>
      <c r="AM1" s="730"/>
      <c r="AN1" s="607"/>
      <c r="AO1" s="608"/>
      <c r="AP1" s="608"/>
      <c r="AQ1" s="608"/>
      <c r="AR1" s="608"/>
      <c r="AS1" s="608"/>
      <c r="AT1" s="608"/>
      <c r="AU1" s="608"/>
      <c r="AV1" s="608"/>
      <c r="AW1" s="608"/>
      <c r="AX1" s="608"/>
      <c r="AY1" s="608"/>
      <c r="AZ1" s="608"/>
      <c r="BA1" s="608"/>
    </row>
    <row r="2" spans="1:56" ht="26.25" x14ac:dyDescent="0.4">
      <c r="A2" s="729" t="s">
        <v>39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9"/>
      <c r="AP2" s="609"/>
      <c r="AQ2" s="609"/>
      <c r="AR2" s="609"/>
      <c r="AS2" s="609"/>
      <c r="AT2" s="609"/>
      <c r="AU2" s="609"/>
      <c r="AV2" s="609"/>
      <c r="AW2" s="609"/>
      <c r="AX2" s="609"/>
      <c r="AY2" s="609"/>
      <c r="AZ2" s="609"/>
      <c r="BA2" s="609"/>
    </row>
    <row r="3" spans="1:56" ht="30.75" customHeight="1" x14ac:dyDescent="0.4">
      <c r="A3" s="731" t="s">
        <v>40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2" t="s">
        <v>41</v>
      </c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  <c r="AL3" s="732"/>
      <c r="AM3" s="732"/>
      <c r="AN3" s="734" t="s">
        <v>240</v>
      </c>
      <c r="AO3" s="734"/>
      <c r="AP3" s="734"/>
      <c r="AQ3" s="734"/>
      <c r="AR3" s="734"/>
      <c r="AS3" s="734"/>
      <c r="AT3" s="734"/>
      <c r="AU3" s="734"/>
      <c r="AV3" s="734"/>
      <c r="AW3" s="734"/>
      <c r="AX3" s="734"/>
      <c r="AY3" s="734"/>
      <c r="AZ3" s="734"/>
      <c r="BA3" s="734"/>
    </row>
    <row r="4" spans="1:56" ht="23.25" customHeight="1" x14ac:dyDescent="0.4">
      <c r="A4" s="735" t="s">
        <v>396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610"/>
      <c r="AF4" s="610"/>
      <c r="AG4" s="610"/>
      <c r="AH4" s="610"/>
      <c r="AI4" s="610"/>
      <c r="AJ4" s="610"/>
      <c r="AK4" s="610"/>
      <c r="AL4" s="610"/>
      <c r="AM4" s="610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</row>
    <row r="5" spans="1:56" ht="18.75" customHeight="1" x14ac:dyDescent="0.4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737" t="s">
        <v>43</v>
      </c>
      <c r="Q5" s="729"/>
      <c r="R5" s="729"/>
      <c r="S5" s="729"/>
      <c r="T5" s="729"/>
      <c r="U5" s="729"/>
      <c r="V5" s="729"/>
      <c r="W5" s="729"/>
      <c r="X5" s="729"/>
      <c r="Y5" s="729"/>
      <c r="Z5" s="729"/>
      <c r="AA5" s="729"/>
      <c r="AB5" s="729"/>
      <c r="AC5" s="729"/>
      <c r="AD5" s="729"/>
      <c r="AE5" s="729"/>
      <c r="AF5" s="729"/>
      <c r="AG5" s="729"/>
      <c r="AH5" s="729"/>
      <c r="AI5" s="729"/>
      <c r="AJ5" s="729"/>
      <c r="AK5" s="729"/>
      <c r="AL5" s="729"/>
      <c r="AM5" s="729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6" s="69" customFormat="1" ht="23.25" customHeight="1" x14ac:dyDescent="0.4">
      <c r="A6" s="729" t="s">
        <v>44</v>
      </c>
      <c r="B6" s="729"/>
      <c r="C6" s="729"/>
      <c r="D6" s="729"/>
      <c r="E6" s="729"/>
      <c r="F6" s="729"/>
      <c r="G6" s="729"/>
      <c r="H6" s="729"/>
      <c r="I6" s="729"/>
      <c r="J6" s="729"/>
      <c r="K6" s="729"/>
      <c r="L6" s="729"/>
      <c r="M6" s="729"/>
      <c r="N6" s="729"/>
      <c r="O6" s="72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36"/>
      <c r="AP6" s="736"/>
      <c r="AQ6" s="736"/>
      <c r="AR6" s="736"/>
      <c r="AS6" s="736"/>
      <c r="AT6" s="736"/>
      <c r="AU6" s="736"/>
      <c r="AV6" s="736"/>
      <c r="AW6" s="736"/>
      <c r="AX6" s="736"/>
      <c r="AY6" s="736"/>
      <c r="AZ6" s="736"/>
      <c r="BA6" s="736"/>
      <c r="BB6" s="68"/>
      <c r="BC6" s="68"/>
      <c r="BD6" s="68"/>
    </row>
    <row r="7" spans="1:56" s="69" customFormat="1" ht="48" customHeight="1" x14ac:dyDescent="0.4">
      <c r="A7" s="729" t="s">
        <v>397</v>
      </c>
      <c r="B7" s="729"/>
      <c r="C7" s="729"/>
      <c r="D7" s="729"/>
      <c r="E7" s="729"/>
      <c r="F7" s="729"/>
      <c r="G7" s="729"/>
      <c r="H7" s="729"/>
      <c r="I7" s="729"/>
      <c r="J7" s="729"/>
      <c r="K7" s="729"/>
      <c r="L7" s="729"/>
      <c r="M7" s="729"/>
      <c r="N7" s="729"/>
      <c r="O7" s="729"/>
      <c r="P7" s="733" t="s">
        <v>236</v>
      </c>
      <c r="Q7" s="733"/>
      <c r="R7" s="733"/>
      <c r="S7" s="733"/>
      <c r="T7" s="733"/>
      <c r="U7" s="733"/>
      <c r="V7" s="733"/>
      <c r="W7" s="733"/>
      <c r="X7" s="733"/>
      <c r="Y7" s="733"/>
      <c r="Z7" s="733"/>
      <c r="AA7" s="733"/>
      <c r="AB7" s="733"/>
      <c r="AC7" s="733"/>
      <c r="AD7" s="733"/>
      <c r="AE7" s="733"/>
      <c r="AF7" s="733"/>
      <c r="AG7" s="733"/>
      <c r="AH7" s="733"/>
      <c r="AI7" s="733"/>
      <c r="AJ7" s="733"/>
      <c r="AK7" s="733"/>
      <c r="AL7" s="733"/>
      <c r="AM7" s="124"/>
      <c r="AN7" s="738" t="s">
        <v>47</v>
      </c>
      <c r="AO7" s="739"/>
      <c r="AP7" s="739"/>
      <c r="AQ7" s="739"/>
      <c r="AR7" s="739"/>
      <c r="AS7" s="739"/>
      <c r="AT7" s="739"/>
      <c r="AU7" s="739"/>
      <c r="AV7" s="739"/>
      <c r="AW7" s="739"/>
      <c r="AX7" s="739"/>
      <c r="AY7" s="739"/>
      <c r="AZ7" s="739"/>
      <c r="BA7" s="739"/>
      <c r="BB7" s="68"/>
      <c r="BC7" s="68"/>
      <c r="BD7" s="68"/>
    </row>
    <row r="8" spans="1:56" s="69" customFormat="1" ht="24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733" t="s">
        <v>249</v>
      </c>
      <c r="Q8" s="733"/>
      <c r="R8" s="733"/>
      <c r="S8" s="733"/>
      <c r="T8" s="733"/>
      <c r="U8" s="733"/>
      <c r="V8" s="733"/>
      <c r="W8" s="733"/>
      <c r="X8" s="733"/>
      <c r="Y8" s="733"/>
      <c r="Z8" s="733"/>
      <c r="AA8" s="733"/>
      <c r="AB8" s="733"/>
      <c r="AC8" s="733"/>
      <c r="AD8" s="733"/>
      <c r="AE8" s="733"/>
      <c r="AF8" s="733"/>
      <c r="AG8" s="733"/>
      <c r="AH8" s="733"/>
      <c r="AI8" s="733"/>
      <c r="AJ8" s="733"/>
      <c r="AK8" s="733"/>
      <c r="AL8" s="733"/>
      <c r="AM8" s="124"/>
      <c r="AN8" s="740" t="s">
        <v>49</v>
      </c>
      <c r="AO8" s="740"/>
      <c r="AP8" s="740"/>
      <c r="AQ8" s="740"/>
      <c r="AR8" s="740"/>
      <c r="AS8" s="740"/>
      <c r="AT8" s="740"/>
      <c r="AU8" s="740"/>
      <c r="AV8" s="740"/>
      <c r="AW8" s="740"/>
      <c r="AX8" s="740"/>
      <c r="AY8" s="740"/>
      <c r="AZ8" s="740"/>
      <c r="BA8" s="740"/>
      <c r="BB8" s="68"/>
      <c r="BC8" s="68"/>
      <c r="BD8" s="68"/>
    </row>
    <row r="9" spans="1:56" s="69" customFormat="1" ht="26.2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28" t="s">
        <v>250</v>
      </c>
      <c r="Q9" s="728"/>
      <c r="R9" s="728"/>
      <c r="S9" s="728"/>
      <c r="T9" s="728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124"/>
      <c r="AN9" s="740"/>
      <c r="AO9" s="740"/>
      <c r="AP9" s="740"/>
      <c r="AQ9" s="740"/>
      <c r="AR9" s="740"/>
      <c r="AS9" s="740"/>
      <c r="AT9" s="740"/>
      <c r="AU9" s="740"/>
      <c r="AV9" s="740"/>
      <c r="AW9" s="740"/>
      <c r="AX9" s="740"/>
      <c r="AY9" s="740"/>
      <c r="AZ9" s="740"/>
      <c r="BA9" s="740"/>
      <c r="BB9" s="68"/>
      <c r="BC9" s="68"/>
      <c r="BD9" s="68"/>
    </row>
    <row r="10" spans="1:56" s="69" customFormat="1" ht="22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728" t="s">
        <v>238</v>
      </c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741"/>
      <c r="AJ10" s="741"/>
      <c r="AK10" s="741"/>
      <c r="AL10" s="742"/>
      <c r="AM10" s="742"/>
      <c r="AN10" s="740"/>
      <c r="AO10" s="740"/>
      <c r="AP10" s="740"/>
      <c r="AQ10" s="740"/>
      <c r="AR10" s="740"/>
      <c r="AS10" s="740"/>
      <c r="AT10" s="740"/>
      <c r="AU10" s="740"/>
      <c r="AV10" s="740"/>
      <c r="AW10" s="740"/>
      <c r="AX10" s="740"/>
      <c r="AY10" s="740"/>
      <c r="AZ10" s="740"/>
      <c r="BA10" s="740"/>
      <c r="BB10" s="68"/>
      <c r="BC10" s="68"/>
      <c r="BD10" s="68"/>
    </row>
    <row r="11" spans="1:56" s="69" customFormat="1" ht="48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728" t="s">
        <v>237</v>
      </c>
      <c r="Q11" s="728"/>
      <c r="R11" s="728"/>
      <c r="S11" s="728"/>
      <c r="T11" s="728"/>
      <c r="U11" s="728"/>
      <c r="V11" s="728"/>
      <c r="W11" s="728"/>
      <c r="X11" s="728"/>
      <c r="Y11" s="728"/>
      <c r="Z11" s="728"/>
      <c r="AA11" s="728"/>
      <c r="AB11" s="728"/>
      <c r="AC11" s="728"/>
      <c r="AD11" s="728"/>
      <c r="AE11" s="728"/>
      <c r="AF11" s="728"/>
      <c r="AG11" s="728"/>
      <c r="AH11" s="728"/>
      <c r="AI11" s="728"/>
      <c r="AJ11" s="728"/>
      <c r="AK11" s="728"/>
      <c r="AL11" s="728"/>
      <c r="AM11" s="728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68"/>
      <c r="BC11" s="68"/>
      <c r="BD11" s="68"/>
    </row>
    <row r="12" spans="1:56" s="69" customFormat="1" ht="18.75" customHeight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17"/>
      <c r="AM12" s="117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68"/>
      <c r="BC12" s="68"/>
      <c r="BD12" s="68"/>
    </row>
    <row r="13" spans="1:56" ht="18" customHeight="1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6" s="70" customFormat="1" ht="20.25" customHeight="1" x14ac:dyDescent="0.3">
      <c r="A14" s="722" t="s">
        <v>190</v>
      </c>
      <c r="B14" s="722"/>
      <c r="C14" s="722"/>
      <c r="D14" s="722"/>
      <c r="E14" s="722"/>
      <c r="F14" s="722"/>
      <c r="G14" s="722"/>
      <c r="H14" s="722"/>
      <c r="I14" s="722"/>
      <c r="J14" s="722"/>
      <c r="K14" s="722"/>
      <c r="L14" s="722"/>
      <c r="M14" s="722"/>
      <c r="N14" s="722"/>
      <c r="O14" s="722"/>
      <c r="P14" s="722"/>
      <c r="Q14" s="722"/>
      <c r="R14" s="722"/>
      <c r="S14" s="722"/>
      <c r="T14" s="722"/>
      <c r="U14" s="722"/>
      <c r="V14" s="722"/>
      <c r="W14" s="722"/>
      <c r="X14" s="722"/>
      <c r="Y14" s="722"/>
      <c r="Z14" s="722"/>
      <c r="AA14" s="722"/>
      <c r="AB14" s="722"/>
      <c r="AC14" s="722"/>
      <c r="AD14" s="722"/>
      <c r="AE14" s="722"/>
      <c r="AF14" s="722"/>
      <c r="AG14" s="722"/>
      <c r="AH14" s="722"/>
      <c r="AI14" s="722"/>
      <c r="AJ14" s="722"/>
      <c r="AK14" s="722"/>
      <c r="AL14" s="722"/>
      <c r="AM14" s="722"/>
      <c r="AN14" s="722"/>
      <c r="AO14" s="722"/>
      <c r="AP14" s="722"/>
      <c r="AQ14" s="722"/>
      <c r="AR14" s="722"/>
      <c r="AS14" s="722"/>
      <c r="AT14" s="722"/>
      <c r="AU14" s="722"/>
      <c r="AV14" s="722"/>
      <c r="AW14" s="722"/>
      <c r="AX14" s="722"/>
      <c r="AY14" s="722"/>
      <c r="AZ14" s="722"/>
      <c r="BA14" s="722"/>
      <c r="BB14" s="68"/>
      <c r="BC14" s="68"/>
      <c r="BD14" s="68"/>
    </row>
    <row r="15" spans="1:56" ht="20.100000000000001" customHeight="1" thickBot="1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</row>
    <row r="16" spans="1:56" ht="20.100000000000001" customHeight="1" x14ac:dyDescent="0.25">
      <c r="A16" s="723" t="s">
        <v>52</v>
      </c>
      <c r="B16" s="725" t="s">
        <v>53</v>
      </c>
      <c r="C16" s="726"/>
      <c r="D16" s="726"/>
      <c r="E16" s="727"/>
      <c r="F16" s="726" t="s">
        <v>54</v>
      </c>
      <c r="G16" s="726"/>
      <c r="H16" s="726"/>
      <c r="I16" s="726"/>
      <c r="J16" s="715" t="s">
        <v>55</v>
      </c>
      <c r="K16" s="718"/>
      <c r="L16" s="718"/>
      <c r="M16" s="717"/>
      <c r="N16" s="716" t="s">
        <v>56</v>
      </c>
      <c r="O16" s="718"/>
      <c r="P16" s="718"/>
      <c r="Q16" s="718"/>
      <c r="R16" s="718"/>
      <c r="S16" s="715" t="s">
        <v>57</v>
      </c>
      <c r="T16" s="716"/>
      <c r="U16" s="716"/>
      <c r="V16" s="716"/>
      <c r="W16" s="717"/>
      <c r="X16" s="716" t="s">
        <v>58</v>
      </c>
      <c r="Y16" s="718"/>
      <c r="Z16" s="718"/>
      <c r="AA16" s="718"/>
      <c r="AB16" s="725" t="s">
        <v>59</v>
      </c>
      <c r="AC16" s="726"/>
      <c r="AD16" s="726"/>
      <c r="AE16" s="727"/>
      <c r="AF16" s="726" t="s">
        <v>60</v>
      </c>
      <c r="AG16" s="726"/>
      <c r="AH16" s="726"/>
      <c r="AI16" s="726"/>
      <c r="AJ16" s="715" t="s">
        <v>61</v>
      </c>
      <c r="AK16" s="716"/>
      <c r="AL16" s="716"/>
      <c r="AM16" s="716"/>
      <c r="AN16" s="717"/>
      <c r="AO16" s="716" t="s">
        <v>62</v>
      </c>
      <c r="AP16" s="718"/>
      <c r="AQ16" s="718"/>
      <c r="AR16" s="718"/>
      <c r="AS16" s="719" t="s">
        <v>63</v>
      </c>
      <c r="AT16" s="720"/>
      <c r="AU16" s="720"/>
      <c r="AV16" s="720"/>
      <c r="AW16" s="721"/>
      <c r="AX16" s="716" t="s">
        <v>64</v>
      </c>
      <c r="AY16" s="718"/>
      <c r="AZ16" s="718"/>
      <c r="BA16" s="717"/>
    </row>
    <row r="17" spans="1:56" s="71" customFormat="1" ht="18" customHeight="1" thickBot="1" x14ac:dyDescent="0.3">
      <c r="A17" s="724"/>
      <c r="B17" s="611">
        <v>1</v>
      </c>
      <c r="C17" s="612">
        <v>2</v>
      </c>
      <c r="D17" s="612">
        <v>3</v>
      </c>
      <c r="E17" s="613">
        <v>4</v>
      </c>
      <c r="F17" s="614">
        <v>5</v>
      </c>
      <c r="G17" s="612">
        <v>6</v>
      </c>
      <c r="H17" s="612">
        <v>7</v>
      </c>
      <c r="I17" s="615">
        <v>8</v>
      </c>
      <c r="J17" s="611">
        <v>9</v>
      </c>
      <c r="K17" s="612">
        <v>10</v>
      </c>
      <c r="L17" s="612">
        <v>11</v>
      </c>
      <c r="M17" s="613">
        <v>12</v>
      </c>
      <c r="N17" s="614">
        <v>13</v>
      </c>
      <c r="O17" s="612">
        <v>14</v>
      </c>
      <c r="P17" s="612">
        <v>15</v>
      </c>
      <c r="Q17" s="612">
        <v>16</v>
      </c>
      <c r="R17" s="615">
        <v>17</v>
      </c>
      <c r="S17" s="611">
        <v>18</v>
      </c>
      <c r="T17" s="612">
        <v>19</v>
      </c>
      <c r="U17" s="612">
        <v>20</v>
      </c>
      <c r="V17" s="612">
        <v>21</v>
      </c>
      <c r="W17" s="613">
        <v>22</v>
      </c>
      <c r="X17" s="614">
        <v>23</v>
      </c>
      <c r="Y17" s="612">
        <v>24</v>
      </c>
      <c r="Z17" s="612">
        <v>25</v>
      </c>
      <c r="AA17" s="615">
        <v>26</v>
      </c>
      <c r="AB17" s="611">
        <v>27</v>
      </c>
      <c r="AC17" s="612">
        <v>28</v>
      </c>
      <c r="AD17" s="612">
        <v>29</v>
      </c>
      <c r="AE17" s="613">
        <v>30</v>
      </c>
      <c r="AF17" s="614">
        <v>31</v>
      </c>
      <c r="AG17" s="612">
        <v>32</v>
      </c>
      <c r="AH17" s="612">
        <v>33</v>
      </c>
      <c r="AI17" s="615">
        <v>34</v>
      </c>
      <c r="AJ17" s="611">
        <v>35</v>
      </c>
      <c r="AK17" s="612">
        <v>36</v>
      </c>
      <c r="AL17" s="612">
        <v>37</v>
      </c>
      <c r="AM17" s="612">
        <v>38</v>
      </c>
      <c r="AN17" s="613">
        <v>39</v>
      </c>
      <c r="AO17" s="614">
        <v>40</v>
      </c>
      <c r="AP17" s="612">
        <v>41</v>
      </c>
      <c r="AQ17" s="612">
        <v>42</v>
      </c>
      <c r="AR17" s="615">
        <v>43</v>
      </c>
      <c r="AS17" s="611">
        <v>44</v>
      </c>
      <c r="AT17" s="612">
        <v>45</v>
      </c>
      <c r="AU17" s="612">
        <v>46</v>
      </c>
      <c r="AV17" s="612">
        <v>47</v>
      </c>
      <c r="AW17" s="613">
        <v>48</v>
      </c>
      <c r="AX17" s="614">
        <v>49</v>
      </c>
      <c r="AY17" s="612">
        <v>50</v>
      </c>
      <c r="AZ17" s="612">
        <v>51</v>
      </c>
      <c r="BA17" s="613">
        <v>52</v>
      </c>
      <c r="BB17" s="68"/>
      <c r="BC17" s="68"/>
      <c r="BD17" s="68"/>
    </row>
    <row r="18" spans="1:56" ht="20.100000000000001" customHeight="1" x14ac:dyDescent="0.3">
      <c r="A18" s="616">
        <v>1</v>
      </c>
      <c r="B18" s="617" t="s">
        <v>172</v>
      </c>
      <c r="C18" s="618" t="s">
        <v>65</v>
      </c>
      <c r="D18" s="618" t="s">
        <v>65</v>
      </c>
      <c r="E18" s="619" t="s">
        <v>65</v>
      </c>
      <c r="F18" s="546" t="s">
        <v>65</v>
      </c>
      <c r="G18" s="618" t="s">
        <v>65</v>
      </c>
      <c r="H18" s="618" t="s">
        <v>65</v>
      </c>
      <c r="I18" s="620" t="s">
        <v>65</v>
      </c>
      <c r="J18" s="621" t="s">
        <v>65</v>
      </c>
      <c r="K18" s="618" t="s">
        <v>65</v>
      </c>
      <c r="L18" s="618" t="s">
        <v>65</v>
      </c>
      <c r="M18" s="619" t="s">
        <v>65</v>
      </c>
      <c r="N18" s="546" t="s">
        <v>65</v>
      </c>
      <c r="O18" s="618" t="s">
        <v>65</v>
      </c>
      <c r="P18" s="618" t="s">
        <v>65</v>
      </c>
      <c r="Q18" s="622" t="s">
        <v>66</v>
      </c>
      <c r="R18" s="623" t="s">
        <v>172</v>
      </c>
      <c r="S18" s="617" t="s">
        <v>67</v>
      </c>
      <c r="T18" s="622" t="s">
        <v>67</v>
      </c>
      <c r="U18" s="618" t="s">
        <v>65</v>
      </c>
      <c r="V18" s="618" t="s">
        <v>65</v>
      </c>
      <c r="W18" s="619" t="s">
        <v>65</v>
      </c>
      <c r="X18" s="546" t="s">
        <v>65</v>
      </c>
      <c r="Y18" s="618" t="s">
        <v>65</v>
      </c>
      <c r="Z18" s="618" t="s">
        <v>65</v>
      </c>
      <c r="AA18" s="620" t="s">
        <v>65</v>
      </c>
      <c r="AB18" s="621" t="s">
        <v>65</v>
      </c>
      <c r="AC18" s="618" t="s">
        <v>65</v>
      </c>
      <c r="AD18" s="618" t="s">
        <v>65</v>
      </c>
      <c r="AE18" s="619" t="s">
        <v>65</v>
      </c>
      <c r="AF18" s="546" t="s">
        <v>65</v>
      </c>
      <c r="AG18" s="618" t="s">
        <v>65</v>
      </c>
      <c r="AH18" s="618" t="s">
        <v>65</v>
      </c>
      <c r="AI18" s="620" t="s">
        <v>65</v>
      </c>
      <c r="AJ18" s="621" t="s">
        <v>65</v>
      </c>
      <c r="AK18" s="618" t="s">
        <v>65</v>
      </c>
      <c r="AL18" s="618" t="s">
        <v>65</v>
      </c>
      <c r="AM18" s="618" t="s">
        <v>65</v>
      </c>
      <c r="AN18" s="619" t="s">
        <v>65</v>
      </c>
      <c r="AO18" s="546" t="s">
        <v>65</v>
      </c>
      <c r="AP18" s="618" t="s">
        <v>65</v>
      </c>
      <c r="AQ18" s="622" t="s">
        <v>66</v>
      </c>
      <c r="AR18" s="623" t="s">
        <v>228</v>
      </c>
      <c r="AS18" s="617" t="s">
        <v>67</v>
      </c>
      <c r="AT18" s="622" t="s">
        <v>67</v>
      </c>
      <c r="AU18" s="622" t="s">
        <v>67</v>
      </c>
      <c r="AV18" s="622" t="s">
        <v>67</v>
      </c>
      <c r="AW18" s="624" t="s">
        <v>67</v>
      </c>
      <c r="AX18" s="625" t="s">
        <v>67</v>
      </c>
      <c r="AY18" s="622" t="s">
        <v>67</v>
      </c>
      <c r="AZ18" s="622" t="s">
        <v>67</v>
      </c>
      <c r="BA18" s="624" t="s">
        <v>67</v>
      </c>
    </row>
    <row r="19" spans="1:56" ht="20.100000000000001" customHeight="1" x14ac:dyDescent="0.3">
      <c r="A19" s="34">
        <v>2</v>
      </c>
      <c r="B19" s="626" t="s">
        <v>172</v>
      </c>
      <c r="C19" s="36" t="s">
        <v>65</v>
      </c>
      <c r="D19" s="36" t="s">
        <v>65</v>
      </c>
      <c r="E19" s="37" t="s">
        <v>65</v>
      </c>
      <c r="F19" s="39" t="s">
        <v>65</v>
      </c>
      <c r="G19" s="36" t="s">
        <v>65</v>
      </c>
      <c r="H19" s="36" t="s">
        <v>65</v>
      </c>
      <c r="I19" s="38" t="s">
        <v>65</v>
      </c>
      <c r="J19" s="35" t="s">
        <v>65</v>
      </c>
      <c r="K19" s="36" t="s">
        <v>65</v>
      </c>
      <c r="L19" s="36" t="s">
        <v>65</v>
      </c>
      <c r="M19" s="37" t="s">
        <v>65</v>
      </c>
      <c r="N19" s="39" t="s">
        <v>65</v>
      </c>
      <c r="O19" s="36" t="s">
        <v>65</v>
      </c>
      <c r="P19" s="36" t="s">
        <v>65</v>
      </c>
      <c r="Q19" s="627" t="s">
        <v>66</v>
      </c>
      <c r="R19" s="628" t="s">
        <v>172</v>
      </c>
      <c r="S19" s="626" t="s">
        <v>67</v>
      </c>
      <c r="T19" s="627" t="s">
        <v>67</v>
      </c>
      <c r="U19" s="36" t="s">
        <v>65</v>
      </c>
      <c r="V19" s="36" t="s">
        <v>65</v>
      </c>
      <c r="W19" s="37" t="s">
        <v>65</v>
      </c>
      <c r="X19" s="39" t="s">
        <v>65</v>
      </c>
      <c r="Y19" s="36" t="s">
        <v>65</v>
      </c>
      <c r="Z19" s="36" t="s">
        <v>65</v>
      </c>
      <c r="AA19" s="38" t="s">
        <v>65</v>
      </c>
      <c r="AB19" s="35" t="s">
        <v>65</v>
      </c>
      <c r="AC19" s="36" t="s">
        <v>65</v>
      </c>
      <c r="AD19" s="36" t="s">
        <v>65</v>
      </c>
      <c r="AE19" s="37" t="s">
        <v>65</v>
      </c>
      <c r="AF19" s="39" t="s">
        <v>65</v>
      </c>
      <c r="AG19" s="36" t="s">
        <v>65</v>
      </c>
      <c r="AH19" s="36" t="s">
        <v>65</v>
      </c>
      <c r="AI19" s="38" t="s">
        <v>65</v>
      </c>
      <c r="AJ19" s="35" t="s">
        <v>65</v>
      </c>
      <c r="AK19" s="36" t="s">
        <v>65</v>
      </c>
      <c r="AL19" s="36" t="s">
        <v>65</v>
      </c>
      <c r="AM19" s="36" t="s">
        <v>65</v>
      </c>
      <c r="AN19" s="37" t="s">
        <v>65</v>
      </c>
      <c r="AO19" s="39" t="s">
        <v>65</v>
      </c>
      <c r="AP19" s="36" t="s">
        <v>65</v>
      </c>
      <c r="AQ19" s="627" t="s">
        <v>66</v>
      </c>
      <c r="AR19" s="628" t="s">
        <v>228</v>
      </c>
      <c r="AS19" s="626" t="s">
        <v>67</v>
      </c>
      <c r="AT19" s="627" t="s">
        <v>67</v>
      </c>
      <c r="AU19" s="627" t="s">
        <v>67</v>
      </c>
      <c r="AV19" s="627" t="s">
        <v>67</v>
      </c>
      <c r="AW19" s="629" t="s">
        <v>67</v>
      </c>
      <c r="AX19" s="630" t="s">
        <v>67</v>
      </c>
      <c r="AY19" s="627" t="s">
        <v>67</v>
      </c>
      <c r="AZ19" s="627" t="s">
        <v>67</v>
      </c>
      <c r="BA19" s="629" t="s">
        <v>67</v>
      </c>
    </row>
    <row r="20" spans="1:56" s="72" customFormat="1" ht="18.75" x14ac:dyDescent="0.3">
      <c r="A20" s="34">
        <v>3</v>
      </c>
      <c r="B20" s="626" t="s">
        <v>172</v>
      </c>
      <c r="C20" s="36" t="s">
        <v>65</v>
      </c>
      <c r="D20" s="36" t="s">
        <v>65</v>
      </c>
      <c r="E20" s="37" t="s">
        <v>65</v>
      </c>
      <c r="F20" s="39" t="s">
        <v>65</v>
      </c>
      <c r="G20" s="36" t="s">
        <v>65</v>
      </c>
      <c r="H20" s="36" t="s">
        <v>65</v>
      </c>
      <c r="I20" s="38" t="s">
        <v>65</v>
      </c>
      <c r="J20" s="35" t="s">
        <v>65</v>
      </c>
      <c r="K20" s="36" t="s">
        <v>65</v>
      </c>
      <c r="L20" s="36" t="s">
        <v>65</v>
      </c>
      <c r="M20" s="37" t="s">
        <v>65</v>
      </c>
      <c r="N20" s="39" t="s">
        <v>65</v>
      </c>
      <c r="O20" s="36" t="s">
        <v>65</v>
      </c>
      <c r="P20" s="36" t="s">
        <v>65</v>
      </c>
      <c r="Q20" s="627" t="s">
        <v>66</v>
      </c>
      <c r="R20" s="628" t="s">
        <v>172</v>
      </c>
      <c r="S20" s="626" t="s">
        <v>67</v>
      </c>
      <c r="T20" s="627" t="s">
        <v>67</v>
      </c>
      <c r="U20" s="36" t="s">
        <v>65</v>
      </c>
      <c r="V20" s="36" t="s">
        <v>65</v>
      </c>
      <c r="W20" s="37" t="s">
        <v>65</v>
      </c>
      <c r="X20" s="39" t="s">
        <v>65</v>
      </c>
      <c r="Y20" s="36" t="s">
        <v>65</v>
      </c>
      <c r="Z20" s="36" t="s">
        <v>65</v>
      </c>
      <c r="AA20" s="38" t="s">
        <v>65</v>
      </c>
      <c r="AB20" s="35" t="s">
        <v>65</v>
      </c>
      <c r="AC20" s="36" t="s">
        <v>65</v>
      </c>
      <c r="AD20" s="36" t="s">
        <v>65</v>
      </c>
      <c r="AE20" s="37" t="s">
        <v>65</v>
      </c>
      <c r="AF20" s="39" t="s">
        <v>65</v>
      </c>
      <c r="AG20" s="36" t="s">
        <v>65</v>
      </c>
      <c r="AH20" s="36" t="s">
        <v>65</v>
      </c>
      <c r="AI20" s="38" t="s">
        <v>65</v>
      </c>
      <c r="AJ20" s="35" t="s">
        <v>65</v>
      </c>
      <c r="AK20" s="36" t="s">
        <v>65</v>
      </c>
      <c r="AL20" s="36" t="s">
        <v>65</v>
      </c>
      <c r="AM20" s="36" t="s">
        <v>65</v>
      </c>
      <c r="AN20" s="37" t="s">
        <v>65</v>
      </c>
      <c r="AO20" s="39" t="s">
        <v>65</v>
      </c>
      <c r="AP20" s="36" t="s">
        <v>65</v>
      </c>
      <c r="AQ20" s="627" t="s">
        <v>66</v>
      </c>
      <c r="AR20" s="628" t="s">
        <v>228</v>
      </c>
      <c r="AS20" s="626" t="s">
        <v>67</v>
      </c>
      <c r="AT20" s="627" t="s">
        <v>67</v>
      </c>
      <c r="AU20" s="627" t="s">
        <v>67</v>
      </c>
      <c r="AV20" s="627" t="s">
        <v>67</v>
      </c>
      <c r="AW20" s="629" t="s">
        <v>67</v>
      </c>
      <c r="AX20" s="630" t="s">
        <v>67</v>
      </c>
      <c r="AY20" s="627" t="s">
        <v>67</v>
      </c>
      <c r="AZ20" s="627" t="s">
        <v>67</v>
      </c>
      <c r="BA20" s="629" t="s">
        <v>67</v>
      </c>
      <c r="BB20" s="68"/>
      <c r="BC20" s="68"/>
      <c r="BD20" s="68"/>
    </row>
    <row r="21" spans="1:56" ht="19.5" thickBot="1" x14ac:dyDescent="0.35">
      <c r="A21" s="43">
        <v>4</v>
      </c>
      <c r="B21" s="611" t="s">
        <v>172</v>
      </c>
      <c r="C21" s="45" t="s">
        <v>65</v>
      </c>
      <c r="D21" s="45" t="s">
        <v>65</v>
      </c>
      <c r="E21" s="46" t="s">
        <v>65</v>
      </c>
      <c r="F21" s="48" t="s">
        <v>65</v>
      </c>
      <c r="G21" s="45" t="s">
        <v>65</v>
      </c>
      <c r="H21" s="45" t="s">
        <v>65</v>
      </c>
      <c r="I21" s="47" t="s">
        <v>65</v>
      </c>
      <c r="J21" s="44" t="s">
        <v>65</v>
      </c>
      <c r="K21" s="45" t="s">
        <v>65</v>
      </c>
      <c r="L21" s="45" t="s">
        <v>65</v>
      </c>
      <c r="M21" s="46" t="s">
        <v>65</v>
      </c>
      <c r="N21" s="48" t="s">
        <v>65</v>
      </c>
      <c r="O21" s="45" t="s">
        <v>65</v>
      </c>
      <c r="P21" s="45" t="s">
        <v>65</v>
      </c>
      <c r="Q21" s="612" t="s">
        <v>66</v>
      </c>
      <c r="R21" s="615" t="s">
        <v>172</v>
      </c>
      <c r="S21" s="611" t="s">
        <v>67</v>
      </c>
      <c r="T21" s="612" t="s">
        <v>67</v>
      </c>
      <c r="U21" s="45" t="s">
        <v>65</v>
      </c>
      <c r="V21" s="45" t="s">
        <v>65</v>
      </c>
      <c r="W21" s="46" t="s">
        <v>65</v>
      </c>
      <c r="X21" s="48" t="s">
        <v>65</v>
      </c>
      <c r="Y21" s="45" t="s">
        <v>65</v>
      </c>
      <c r="Z21" s="45" t="s">
        <v>65</v>
      </c>
      <c r="AA21" s="47" t="s">
        <v>65</v>
      </c>
      <c r="AB21" s="44" t="s">
        <v>65</v>
      </c>
      <c r="AC21" s="45" t="s">
        <v>65</v>
      </c>
      <c r="AD21" s="45" t="s">
        <v>65</v>
      </c>
      <c r="AE21" s="46" t="s">
        <v>65</v>
      </c>
      <c r="AF21" s="48" t="s">
        <v>65</v>
      </c>
      <c r="AG21" s="45" t="s">
        <v>65</v>
      </c>
      <c r="AH21" s="45" t="s">
        <v>65</v>
      </c>
      <c r="AI21" s="47" t="s">
        <v>65</v>
      </c>
      <c r="AJ21" s="44" t="s">
        <v>65</v>
      </c>
      <c r="AK21" s="45" t="s">
        <v>65</v>
      </c>
      <c r="AL21" s="45" t="s">
        <v>186</v>
      </c>
      <c r="AM21" s="45" t="s">
        <v>66</v>
      </c>
      <c r="AN21" s="46" t="s">
        <v>12</v>
      </c>
      <c r="AO21" s="48" t="s">
        <v>12</v>
      </c>
      <c r="AP21" s="45" t="s">
        <v>69</v>
      </c>
      <c r="AQ21" s="45" t="s">
        <v>69</v>
      </c>
      <c r="AR21" s="47"/>
      <c r="AS21" s="710"/>
      <c r="AT21" s="711"/>
      <c r="AU21" s="711"/>
      <c r="AV21" s="711"/>
      <c r="AW21" s="712"/>
      <c r="AX21" s="631"/>
      <c r="AY21" s="118"/>
      <c r="AZ21" s="118"/>
      <c r="BA21" s="119"/>
    </row>
    <row r="22" spans="1:56" ht="18.75" x14ac:dyDescent="0.3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  <c r="AG22" s="54"/>
      <c r="AH22" s="54"/>
      <c r="AI22" s="54"/>
      <c r="AJ22" s="53"/>
      <c r="AK22" s="53"/>
      <c r="AL22" s="53"/>
      <c r="AM22" s="53"/>
      <c r="AN22" s="53"/>
      <c r="AO22" s="53"/>
      <c r="AP22" s="53"/>
      <c r="AQ22" s="53"/>
      <c r="AR22" s="53"/>
      <c r="AS22" s="55"/>
      <c r="AT22" s="120"/>
      <c r="AU22" s="120"/>
      <c r="AV22" s="120"/>
      <c r="AW22" s="120"/>
      <c r="AX22" s="120"/>
      <c r="AY22" s="120"/>
      <c r="AZ22" s="120"/>
      <c r="BA22" s="120"/>
    </row>
    <row r="23" spans="1:56" ht="3.75" customHeight="1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120"/>
      <c r="AU23" s="120"/>
      <c r="AV23" s="120"/>
      <c r="AW23" s="120"/>
      <c r="AX23" s="120"/>
      <c r="AY23" s="120"/>
      <c r="AZ23" s="120"/>
      <c r="BA23" s="120"/>
    </row>
    <row r="24" spans="1:56" s="127" customFormat="1" ht="37.5" customHeight="1" x14ac:dyDescent="0.25">
      <c r="A24" s="705" t="s">
        <v>229</v>
      </c>
      <c r="B24" s="705"/>
      <c r="C24" s="705"/>
      <c r="D24" s="705"/>
      <c r="E24" s="705"/>
      <c r="F24" s="705"/>
      <c r="G24" s="705"/>
      <c r="H24" s="705"/>
      <c r="I24" s="705"/>
      <c r="J24" s="713"/>
      <c r="K24" s="713"/>
      <c r="L24" s="713"/>
      <c r="M24" s="713"/>
      <c r="N24" s="713"/>
      <c r="O24" s="713"/>
      <c r="P24" s="713"/>
      <c r="Q24" s="713"/>
      <c r="R24" s="713"/>
      <c r="S24" s="713"/>
      <c r="T24" s="713"/>
      <c r="U24" s="713"/>
      <c r="V24" s="713"/>
      <c r="W24" s="713"/>
      <c r="X24" s="713"/>
      <c r="Y24" s="713"/>
      <c r="Z24" s="713"/>
      <c r="AA24" s="713"/>
      <c r="AB24" s="713"/>
      <c r="AC24" s="713"/>
      <c r="AD24" s="713"/>
      <c r="AE24" s="713"/>
      <c r="AF24" s="713"/>
      <c r="AG24" s="713"/>
      <c r="AH24" s="713"/>
      <c r="AI24" s="713"/>
      <c r="AJ24" s="713"/>
      <c r="AK24" s="713"/>
      <c r="AL24" s="713"/>
      <c r="AM24" s="713"/>
      <c r="AN24" s="713"/>
      <c r="AO24" s="713"/>
      <c r="AP24" s="713"/>
      <c r="AQ24" s="713"/>
      <c r="AR24" s="713"/>
      <c r="AS24" s="713"/>
      <c r="AT24" s="713"/>
      <c r="AU24" s="713"/>
      <c r="AV24" s="125"/>
      <c r="AW24" s="125"/>
      <c r="AX24" s="125"/>
      <c r="AY24" s="125"/>
      <c r="AZ24" s="125"/>
      <c r="BA24" s="126"/>
    </row>
    <row r="25" spans="1:56" s="127" customFormat="1" ht="20.25" customHeight="1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5"/>
      <c r="AW25" s="125"/>
      <c r="AX25" s="125"/>
      <c r="AY25" s="125"/>
      <c r="AZ25" s="125"/>
      <c r="BA25" s="126"/>
    </row>
    <row r="26" spans="1:56" ht="20.25" customHeight="1" x14ac:dyDescent="0.3">
      <c r="A26" s="59" t="s">
        <v>72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714" t="s">
        <v>73</v>
      </c>
      <c r="AB26" s="714"/>
      <c r="AC26" s="714"/>
      <c r="AD26" s="714"/>
      <c r="AE26" s="714"/>
      <c r="AF26" s="714"/>
      <c r="AG26" s="714"/>
      <c r="AH26" s="714"/>
      <c r="AI26" s="714"/>
      <c r="AJ26" s="714"/>
      <c r="AK26" s="714"/>
      <c r="AL26" s="714"/>
      <c r="AM26" s="714"/>
      <c r="AN26" s="59"/>
      <c r="AO26" s="714" t="s">
        <v>230</v>
      </c>
      <c r="AP26" s="714"/>
      <c r="AQ26" s="714"/>
      <c r="AR26" s="714"/>
      <c r="AS26" s="714"/>
      <c r="AT26" s="714"/>
      <c r="AU26" s="714"/>
      <c r="AV26" s="714"/>
      <c r="AW26" s="714"/>
      <c r="AX26" s="714"/>
      <c r="AY26" s="714"/>
      <c r="AZ26" s="714"/>
      <c r="BA26" s="714"/>
    </row>
    <row r="27" spans="1:56" ht="18" customHeight="1" x14ac:dyDescent="0.3">
      <c r="A27" s="61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16"/>
    </row>
    <row r="28" spans="1:56" ht="20.25" customHeight="1" x14ac:dyDescent="0.25">
      <c r="A28" s="681" t="s">
        <v>52</v>
      </c>
      <c r="B28" s="682"/>
      <c r="C28" s="743" t="s">
        <v>231</v>
      </c>
      <c r="D28" s="743"/>
      <c r="E28" s="743" t="s">
        <v>232</v>
      </c>
      <c r="F28" s="743"/>
      <c r="G28" s="681" t="s">
        <v>233</v>
      </c>
      <c r="H28" s="681"/>
      <c r="I28" s="681"/>
      <c r="J28" s="681" t="s">
        <v>77</v>
      </c>
      <c r="K28" s="682"/>
      <c r="L28" s="682"/>
      <c r="M28" s="682"/>
      <c r="N28" s="681" t="s">
        <v>239</v>
      </c>
      <c r="O28" s="682"/>
      <c r="P28" s="682"/>
      <c r="Q28" s="681" t="s">
        <v>191</v>
      </c>
      <c r="R28" s="744"/>
      <c r="S28" s="744"/>
      <c r="T28" s="681" t="s">
        <v>80</v>
      </c>
      <c r="U28" s="682"/>
      <c r="V28" s="682"/>
      <c r="W28" s="681" t="s">
        <v>81</v>
      </c>
      <c r="X28" s="682"/>
      <c r="Y28" s="682"/>
      <c r="Z28" s="120"/>
      <c r="AA28" s="683" t="s">
        <v>82</v>
      </c>
      <c r="AB28" s="684"/>
      <c r="AC28" s="684"/>
      <c r="AD28" s="684"/>
      <c r="AE28" s="684"/>
      <c r="AF28" s="684"/>
      <c r="AG28" s="685"/>
      <c r="AH28" s="692" t="s">
        <v>83</v>
      </c>
      <c r="AI28" s="693"/>
      <c r="AJ28" s="694"/>
      <c r="AK28" s="701" t="s">
        <v>84</v>
      </c>
      <c r="AL28" s="702"/>
      <c r="AM28" s="703"/>
      <c r="AN28" s="121"/>
      <c r="AO28" s="671" t="s">
        <v>234</v>
      </c>
      <c r="AP28" s="672"/>
      <c r="AQ28" s="672"/>
      <c r="AR28" s="672"/>
      <c r="AS28" s="673" t="s">
        <v>235</v>
      </c>
      <c r="AT28" s="674"/>
      <c r="AU28" s="674"/>
      <c r="AV28" s="674"/>
      <c r="AW28" s="674"/>
      <c r="AX28" s="675" t="s">
        <v>83</v>
      </c>
      <c r="AY28" s="675"/>
      <c r="AZ28" s="675"/>
      <c r="BA28" s="676"/>
    </row>
    <row r="29" spans="1:56" ht="18.75" customHeight="1" x14ac:dyDescent="0.25">
      <c r="A29" s="682"/>
      <c r="B29" s="682"/>
      <c r="C29" s="743"/>
      <c r="D29" s="743"/>
      <c r="E29" s="743"/>
      <c r="F29" s="743"/>
      <c r="G29" s="681"/>
      <c r="H29" s="681"/>
      <c r="I29" s="681"/>
      <c r="J29" s="682"/>
      <c r="K29" s="682"/>
      <c r="L29" s="682"/>
      <c r="M29" s="682"/>
      <c r="N29" s="682"/>
      <c r="O29" s="682"/>
      <c r="P29" s="682"/>
      <c r="Q29" s="744"/>
      <c r="R29" s="744"/>
      <c r="S29" s="744"/>
      <c r="T29" s="682"/>
      <c r="U29" s="682"/>
      <c r="V29" s="682"/>
      <c r="W29" s="682"/>
      <c r="X29" s="682"/>
      <c r="Y29" s="682"/>
      <c r="Z29" s="120"/>
      <c r="AA29" s="686"/>
      <c r="AB29" s="687"/>
      <c r="AC29" s="687"/>
      <c r="AD29" s="687"/>
      <c r="AE29" s="687"/>
      <c r="AF29" s="687"/>
      <c r="AG29" s="688"/>
      <c r="AH29" s="695"/>
      <c r="AI29" s="696"/>
      <c r="AJ29" s="697"/>
      <c r="AK29" s="704"/>
      <c r="AL29" s="705"/>
      <c r="AM29" s="706"/>
      <c r="AN29" s="121"/>
      <c r="AO29" s="672"/>
      <c r="AP29" s="672"/>
      <c r="AQ29" s="672"/>
      <c r="AR29" s="672"/>
      <c r="AS29" s="674"/>
      <c r="AT29" s="674"/>
      <c r="AU29" s="674"/>
      <c r="AV29" s="674"/>
      <c r="AW29" s="674"/>
      <c r="AX29" s="675"/>
      <c r="AY29" s="675"/>
      <c r="AZ29" s="675"/>
      <c r="BA29" s="676"/>
    </row>
    <row r="30" spans="1:56" ht="15" customHeight="1" x14ac:dyDescent="0.25">
      <c r="A30" s="682"/>
      <c r="B30" s="682"/>
      <c r="C30" s="743"/>
      <c r="D30" s="743"/>
      <c r="E30" s="743"/>
      <c r="F30" s="743"/>
      <c r="G30" s="681"/>
      <c r="H30" s="681"/>
      <c r="I30" s="681"/>
      <c r="J30" s="682"/>
      <c r="K30" s="682"/>
      <c r="L30" s="682"/>
      <c r="M30" s="682"/>
      <c r="N30" s="682"/>
      <c r="O30" s="682"/>
      <c r="P30" s="682"/>
      <c r="Q30" s="744"/>
      <c r="R30" s="744"/>
      <c r="S30" s="744"/>
      <c r="T30" s="682"/>
      <c r="U30" s="682"/>
      <c r="V30" s="682"/>
      <c r="W30" s="682"/>
      <c r="X30" s="682"/>
      <c r="Y30" s="682"/>
      <c r="Z30" s="120"/>
      <c r="AA30" s="689"/>
      <c r="AB30" s="690"/>
      <c r="AC30" s="690"/>
      <c r="AD30" s="690"/>
      <c r="AE30" s="690"/>
      <c r="AF30" s="690"/>
      <c r="AG30" s="691"/>
      <c r="AH30" s="698"/>
      <c r="AI30" s="699"/>
      <c r="AJ30" s="700"/>
      <c r="AK30" s="707"/>
      <c r="AL30" s="708"/>
      <c r="AM30" s="709"/>
      <c r="AN30" s="121"/>
      <c r="AO30" s="672"/>
      <c r="AP30" s="672"/>
      <c r="AQ30" s="672"/>
      <c r="AR30" s="672"/>
      <c r="AS30" s="674"/>
      <c r="AT30" s="674"/>
      <c r="AU30" s="674"/>
      <c r="AV30" s="674"/>
      <c r="AW30" s="674"/>
      <c r="AX30" s="675"/>
      <c r="AY30" s="675"/>
      <c r="AZ30" s="675"/>
      <c r="BA30" s="676"/>
    </row>
    <row r="31" spans="1:56" ht="35.25" customHeight="1" x14ac:dyDescent="0.25">
      <c r="A31" s="677">
        <v>1</v>
      </c>
      <c r="B31" s="677"/>
      <c r="C31" s="678">
        <v>2</v>
      </c>
      <c r="D31" s="678"/>
      <c r="E31" s="663">
        <v>36</v>
      </c>
      <c r="F31" s="663"/>
      <c r="G31" s="663">
        <v>2</v>
      </c>
      <c r="H31" s="663"/>
      <c r="I31" s="663"/>
      <c r="J31" s="663">
        <v>1</v>
      </c>
      <c r="K31" s="663"/>
      <c r="L31" s="663"/>
      <c r="M31" s="663"/>
      <c r="N31" s="663"/>
      <c r="O31" s="663"/>
      <c r="P31" s="663"/>
      <c r="Q31" s="679"/>
      <c r="R31" s="680"/>
      <c r="S31" s="680"/>
      <c r="T31" s="663">
        <v>11</v>
      </c>
      <c r="U31" s="664"/>
      <c r="V31" s="664"/>
      <c r="W31" s="663">
        <f>E31+G31+N31+Q31+T31+C31+J31</f>
        <v>52</v>
      </c>
      <c r="X31" s="664"/>
      <c r="Y31" s="664"/>
      <c r="Z31" s="120"/>
      <c r="AA31" s="665" t="s">
        <v>241</v>
      </c>
      <c r="AB31" s="666"/>
      <c r="AC31" s="666"/>
      <c r="AD31" s="666"/>
      <c r="AE31" s="666"/>
      <c r="AF31" s="666"/>
      <c r="AG31" s="667"/>
      <c r="AH31" s="668">
        <v>6</v>
      </c>
      <c r="AI31" s="669"/>
      <c r="AJ31" s="670"/>
      <c r="AK31" s="668">
        <v>3</v>
      </c>
      <c r="AL31" s="669"/>
      <c r="AM31" s="670"/>
      <c r="AN31" s="121"/>
      <c r="AO31" s="672"/>
      <c r="AP31" s="672"/>
      <c r="AQ31" s="672"/>
      <c r="AR31" s="672"/>
      <c r="AS31" s="674"/>
      <c r="AT31" s="674"/>
      <c r="AU31" s="674"/>
      <c r="AV31" s="674"/>
      <c r="AW31" s="674"/>
      <c r="AX31" s="675"/>
      <c r="AY31" s="675"/>
      <c r="AZ31" s="675"/>
      <c r="BA31" s="676"/>
    </row>
    <row r="32" spans="1:56" ht="36" customHeight="1" x14ac:dyDescent="0.25">
      <c r="A32" s="677">
        <v>2</v>
      </c>
      <c r="B32" s="677"/>
      <c r="C32" s="678">
        <v>2</v>
      </c>
      <c r="D32" s="678"/>
      <c r="E32" s="663">
        <v>36</v>
      </c>
      <c r="F32" s="663"/>
      <c r="G32" s="663">
        <v>2</v>
      </c>
      <c r="H32" s="663"/>
      <c r="I32" s="663"/>
      <c r="J32" s="663">
        <v>1</v>
      </c>
      <c r="K32" s="663"/>
      <c r="L32" s="663"/>
      <c r="M32" s="663"/>
      <c r="N32" s="663"/>
      <c r="O32" s="663"/>
      <c r="P32" s="663"/>
      <c r="Q32" s="679"/>
      <c r="R32" s="680"/>
      <c r="S32" s="680"/>
      <c r="T32" s="663">
        <v>11</v>
      </c>
      <c r="U32" s="664"/>
      <c r="V32" s="664"/>
      <c r="W32" s="663">
        <f>E32+G32+J32+N32+Q32+T32+C32</f>
        <v>52</v>
      </c>
      <c r="X32" s="664"/>
      <c r="Y32" s="664"/>
      <c r="Z32" s="120"/>
      <c r="AA32" s="665" t="s">
        <v>89</v>
      </c>
      <c r="AB32" s="666"/>
      <c r="AC32" s="666"/>
      <c r="AD32" s="666"/>
      <c r="AE32" s="666"/>
      <c r="AF32" s="666"/>
      <c r="AG32" s="667"/>
      <c r="AH32" s="668">
        <v>8</v>
      </c>
      <c r="AI32" s="669"/>
      <c r="AJ32" s="670"/>
      <c r="AK32" s="745">
        <v>4</v>
      </c>
      <c r="AL32" s="747"/>
      <c r="AM32" s="746"/>
      <c r="AN32" s="121"/>
      <c r="AO32" s="653">
        <v>1</v>
      </c>
      <c r="AP32" s="653"/>
      <c r="AQ32" s="653"/>
      <c r="AR32" s="653"/>
      <c r="AS32" s="654" t="s">
        <v>192</v>
      </c>
      <c r="AT32" s="655"/>
      <c r="AU32" s="655"/>
      <c r="AV32" s="655"/>
      <c r="AW32" s="656"/>
      <c r="AX32" s="632">
        <v>8</v>
      </c>
      <c r="AY32" s="632"/>
      <c r="AZ32" s="632"/>
      <c r="BA32" s="632"/>
    </row>
    <row r="33" spans="1:53" ht="18.75" x14ac:dyDescent="0.25">
      <c r="A33" s="677">
        <v>3</v>
      </c>
      <c r="B33" s="677"/>
      <c r="C33" s="678">
        <v>2</v>
      </c>
      <c r="D33" s="678"/>
      <c r="E33" s="745">
        <v>36</v>
      </c>
      <c r="F33" s="746"/>
      <c r="G33" s="663">
        <v>2</v>
      </c>
      <c r="H33" s="663"/>
      <c r="I33" s="663"/>
      <c r="J33" s="663">
        <v>1</v>
      </c>
      <c r="K33" s="663"/>
      <c r="L33" s="663"/>
      <c r="M33" s="663"/>
      <c r="N33" s="663"/>
      <c r="O33" s="663"/>
      <c r="P33" s="663"/>
      <c r="Q33" s="679"/>
      <c r="R33" s="680"/>
      <c r="S33" s="680"/>
      <c r="T33" s="663">
        <v>11</v>
      </c>
      <c r="U33" s="664"/>
      <c r="V33" s="664"/>
      <c r="W33" s="663">
        <f>E33+G33+J33+N33+Q33+T33+C33</f>
        <v>52</v>
      </c>
      <c r="X33" s="664"/>
      <c r="Y33" s="664"/>
      <c r="Z33" s="120"/>
      <c r="AA33" s="633"/>
      <c r="AB33" s="634"/>
      <c r="AC33" s="634"/>
      <c r="AD33" s="634"/>
      <c r="AE33" s="634"/>
      <c r="AF33" s="634"/>
      <c r="AG33" s="635"/>
      <c r="AH33" s="639"/>
      <c r="AI33" s="640"/>
      <c r="AJ33" s="641"/>
      <c r="AK33" s="645"/>
      <c r="AL33" s="646"/>
      <c r="AM33" s="646"/>
      <c r="AN33" s="121"/>
      <c r="AO33" s="653"/>
      <c r="AP33" s="653"/>
      <c r="AQ33" s="653"/>
      <c r="AR33" s="653"/>
      <c r="AS33" s="657"/>
      <c r="AT33" s="658"/>
      <c r="AU33" s="658"/>
      <c r="AV33" s="658"/>
      <c r="AW33" s="659"/>
      <c r="AX33" s="632"/>
      <c r="AY33" s="632"/>
      <c r="AZ33" s="632"/>
      <c r="BA33" s="632"/>
    </row>
    <row r="34" spans="1:53" ht="18.75" x14ac:dyDescent="0.25">
      <c r="A34" s="677">
        <v>4</v>
      </c>
      <c r="B34" s="677"/>
      <c r="C34" s="678">
        <v>2</v>
      </c>
      <c r="D34" s="678"/>
      <c r="E34" s="745">
        <v>32</v>
      </c>
      <c r="F34" s="746"/>
      <c r="G34" s="663">
        <v>2</v>
      </c>
      <c r="H34" s="663"/>
      <c r="I34" s="663"/>
      <c r="J34" s="663">
        <v>2</v>
      </c>
      <c r="K34" s="663"/>
      <c r="L34" s="663"/>
      <c r="M34" s="663"/>
      <c r="N34" s="663">
        <v>2</v>
      </c>
      <c r="O34" s="663"/>
      <c r="P34" s="663"/>
      <c r="Q34" s="749">
        <v>2</v>
      </c>
      <c r="R34" s="680"/>
      <c r="S34" s="680"/>
      <c r="T34" s="748"/>
      <c r="U34" s="663"/>
      <c r="V34" s="663"/>
      <c r="W34" s="663">
        <f>E34+G34+J34+N34+Q34+T34+C34</f>
        <v>42</v>
      </c>
      <c r="X34" s="664"/>
      <c r="Y34" s="664"/>
      <c r="Z34" s="120"/>
      <c r="AA34" s="636"/>
      <c r="AB34" s="637"/>
      <c r="AC34" s="637"/>
      <c r="AD34" s="637"/>
      <c r="AE34" s="637"/>
      <c r="AF34" s="637"/>
      <c r="AG34" s="638"/>
      <c r="AH34" s="642"/>
      <c r="AI34" s="643"/>
      <c r="AJ34" s="644"/>
      <c r="AK34" s="646"/>
      <c r="AL34" s="646"/>
      <c r="AM34" s="646"/>
      <c r="AN34" s="122"/>
      <c r="AO34" s="653"/>
      <c r="AP34" s="653"/>
      <c r="AQ34" s="653"/>
      <c r="AR34" s="653"/>
      <c r="AS34" s="657"/>
      <c r="AT34" s="658"/>
      <c r="AU34" s="658"/>
      <c r="AV34" s="658"/>
      <c r="AW34" s="659"/>
      <c r="AX34" s="632"/>
      <c r="AY34" s="632"/>
      <c r="AZ34" s="632"/>
      <c r="BA34" s="632"/>
    </row>
    <row r="35" spans="1:53" ht="20.25" x14ac:dyDescent="0.25">
      <c r="A35" s="677" t="s">
        <v>18</v>
      </c>
      <c r="B35" s="677"/>
      <c r="C35" s="678"/>
      <c r="D35" s="678"/>
      <c r="E35" s="751">
        <f>SUM(D31:F34)</f>
        <v>140</v>
      </c>
      <c r="F35" s="752"/>
      <c r="G35" s="677">
        <f>SUM(G31:I34)</f>
        <v>8</v>
      </c>
      <c r="H35" s="677"/>
      <c r="I35" s="677"/>
      <c r="J35" s="753">
        <f>SUM(J31:M34)</f>
        <v>5</v>
      </c>
      <c r="K35" s="753"/>
      <c r="L35" s="753"/>
      <c r="M35" s="753"/>
      <c r="N35" s="753">
        <f>SUM(N31:P34)</f>
        <v>2</v>
      </c>
      <c r="O35" s="753"/>
      <c r="P35" s="753"/>
      <c r="Q35" s="754">
        <f>SUM(Q31:S34)</f>
        <v>2</v>
      </c>
      <c r="R35" s="755"/>
      <c r="S35" s="755"/>
      <c r="T35" s="677">
        <f>SUM(T31:V34)</f>
        <v>33</v>
      </c>
      <c r="U35" s="750"/>
      <c r="V35" s="750"/>
      <c r="W35" s="677">
        <f>SUM(W31:Y34)</f>
        <v>198</v>
      </c>
      <c r="X35" s="750"/>
      <c r="Y35" s="750"/>
      <c r="Z35" s="120"/>
      <c r="AA35" s="647"/>
      <c r="AB35" s="648"/>
      <c r="AC35" s="648"/>
      <c r="AD35" s="648"/>
      <c r="AE35" s="648"/>
      <c r="AF35" s="648"/>
      <c r="AG35" s="649"/>
      <c r="AH35" s="650"/>
      <c r="AI35" s="651"/>
      <c r="AJ35" s="652"/>
      <c r="AK35" s="650"/>
      <c r="AL35" s="651"/>
      <c r="AM35" s="652"/>
      <c r="AN35" s="123"/>
      <c r="AO35" s="653"/>
      <c r="AP35" s="653"/>
      <c r="AQ35" s="653"/>
      <c r="AR35" s="653"/>
      <c r="AS35" s="660"/>
      <c r="AT35" s="661"/>
      <c r="AU35" s="661"/>
      <c r="AV35" s="661"/>
      <c r="AW35" s="662"/>
      <c r="AX35" s="632"/>
      <c r="AY35" s="632"/>
      <c r="AZ35" s="632"/>
      <c r="BA35" s="632"/>
    </row>
    <row r="36" spans="1:53" ht="0.75" customHeight="1" x14ac:dyDescent="0.25"/>
    <row r="37" spans="1:53" hidden="1" x14ac:dyDescent="0.25"/>
  </sheetData>
  <mergeCells count="111">
    <mergeCell ref="T35:V35"/>
    <mergeCell ref="W35:Y35"/>
    <mergeCell ref="A35:B35"/>
    <mergeCell ref="C35:D35"/>
    <mergeCell ref="E35:F35"/>
    <mergeCell ref="G35:I35"/>
    <mergeCell ref="J35:M35"/>
    <mergeCell ref="N35:P35"/>
    <mergeCell ref="Q35:S35"/>
    <mergeCell ref="W34:Y34"/>
    <mergeCell ref="AA32:AG32"/>
    <mergeCell ref="A32:B32"/>
    <mergeCell ref="C32:D32"/>
    <mergeCell ref="N34:P34"/>
    <mergeCell ref="Q34:S34"/>
    <mergeCell ref="J34:M34"/>
    <mergeCell ref="J33:M33"/>
    <mergeCell ref="A34:B34"/>
    <mergeCell ref="C34:D34"/>
    <mergeCell ref="E34:F34"/>
    <mergeCell ref="G34:I34"/>
    <mergeCell ref="T34:V34"/>
    <mergeCell ref="A33:B33"/>
    <mergeCell ref="W33:Y33"/>
    <mergeCell ref="AH32:AJ32"/>
    <mergeCell ref="AK32:AM32"/>
    <mergeCell ref="E32:F32"/>
    <mergeCell ref="G32:I32"/>
    <mergeCell ref="W32:Y32"/>
    <mergeCell ref="J32:M32"/>
    <mergeCell ref="N32:P32"/>
    <mergeCell ref="Q32:S32"/>
    <mergeCell ref="T32:V32"/>
    <mergeCell ref="T28:V30"/>
    <mergeCell ref="T31:V31"/>
    <mergeCell ref="C33:D33"/>
    <mergeCell ref="E33:F33"/>
    <mergeCell ref="G33:I33"/>
    <mergeCell ref="T33:V33"/>
    <mergeCell ref="N33:P33"/>
    <mergeCell ref="Q33:S33"/>
    <mergeCell ref="AN8:BA10"/>
    <mergeCell ref="P9:AL9"/>
    <mergeCell ref="P10:AM10"/>
    <mergeCell ref="A28:B30"/>
    <mergeCell ref="C28:D30"/>
    <mergeCell ref="E28:F30"/>
    <mergeCell ref="G28:I30"/>
    <mergeCell ref="J28:M30"/>
    <mergeCell ref="N28:P30"/>
    <mergeCell ref="Q28:S30"/>
    <mergeCell ref="AN3:BA4"/>
    <mergeCell ref="A4:O4"/>
    <mergeCell ref="A6:O6"/>
    <mergeCell ref="AO6:BA6"/>
    <mergeCell ref="P5:AM5"/>
    <mergeCell ref="AN7:BA7"/>
    <mergeCell ref="P11:AM11"/>
    <mergeCell ref="A1:O1"/>
    <mergeCell ref="P1:AM1"/>
    <mergeCell ref="A2:O2"/>
    <mergeCell ref="A3:O3"/>
    <mergeCell ref="P3:AM3"/>
    <mergeCell ref="A7:O7"/>
    <mergeCell ref="P7:AL7"/>
    <mergeCell ref="P8:AL8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S21:AW21"/>
    <mergeCell ref="A24:AU24"/>
    <mergeCell ref="AA26:AM26"/>
    <mergeCell ref="AO26:BA26"/>
    <mergeCell ref="AJ16:AN16"/>
    <mergeCell ref="AO16:AR16"/>
    <mergeCell ref="AS16:AW16"/>
    <mergeCell ref="AX16:BA16"/>
    <mergeCell ref="AX28:BA31"/>
    <mergeCell ref="A31:B31"/>
    <mergeCell ref="C31:D31"/>
    <mergeCell ref="E31:F31"/>
    <mergeCell ref="G31:I31"/>
    <mergeCell ref="J31:M31"/>
    <mergeCell ref="N31:P31"/>
    <mergeCell ref="Q31:S31"/>
    <mergeCell ref="W28:Y30"/>
    <mergeCell ref="AA28:AG30"/>
    <mergeCell ref="W31:Y31"/>
    <mergeCell ref="AA31:AG31"/>
    <mergeCell ref="AH31:AJ31"/>
    <mergeCell ref="AK31:AM31"/>
    <mergeCell ref="AO28:AR31"/>
    <mergeCell ref="AS28:AW31"/>
    <mergeCell ref="AH28:AJ30"/>
    <mergeCell ref="AK28:AM30"/>
    <mergeCell ref="AX32:BA35"/>
    <mergeCell ref="AA33:AG34"/>
    <mergeCell ref="AH33:AJ34"/>
    <mergeCell ref="AK33:AM34"/>
    <mergeCell ref="AA35:AG35"/>
    <mergeCell ref="AH35:AJ35"/>
    <mergeCell ref="AK35:AM35"/>
    <mergeCell ref="AO32:AR35"/>
    <mergeCell ref="AS32:AW35"/>
  </mergeCells>
  <phoneticPr fontId="37" type="noConversion"/>
  <pageMargins left="0.39370078740157483" right="0.39370078740157483" top="0.78740157480314965" bottom="0.39370078740157483" header="0.51181102362204722" footer="0.51181102362204722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880" t="s">
        <v>37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6" t="s">
        <v>38</v>
      </c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6"/>
      <c r="AG1" s="886"/>
      <c r="AH1" s="886"/>
      <c r="AI1" s="886"/>
      <c r="AJ1" s="886"/>
      <c r="AK1" s="886"/>
      <c r="AL1" s="886"/>
      <c r="AM1" s="886"/>
      <c r="AN1" s="10"/>
    </row>
    <row r="2" spans="1:53" ht="30" x14ac:dyDescent="0.4">
      <c r="A2" s="880" t="s">
        <v>39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880" t="s">
        <v>40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7" t="s">
        <v>41</v>
      </c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87"/>
      <c r="AB3" s="887"/>
      <c r="AC3" s="887"/>
      <c r="AD3" s="887"/>
      <c r="AE3" s="887"/>
      <c r="AF3" s="887"/>
      <c r="AG3" s="887"/>
      <c r="AH3" s="887"/>
      <c r="AI3" s="887"/>
      <c r="AJ3" s="887"/>
      <c r="AK3" s="887"/>
      <c r="AL3" s="887"/>
      <c r="AM3" s="887"/>
      <c r="AN3" s="734" t="s">
        <v>169</v>
      </c>
      <c r="AO3" s="734"/>
      <c r="AP3" s="734"/>
      <c r="AQ3" s="734"/>
      <c r="AR3" s="734"/>
      <c r="AS3" s="734"/>
      <c r="AT3" s="734"/>
      <c r="AU3" s="734"/>
      <c r="AV3" s="734"/>
      <c r="AW3" s="734"/>
      <c r="AX3" s="734"/>
      <c r="AY3" s="734"/>
      <c r="AZ3" s="734"/>
      <c r="BA3" s="734"/>
    </row>
    <row r="4" spans="1:53" ht="30.75" x14ac:dyDescent="0.45">
      <c r="A4" s="888" t="s">
        <v>42</v>
      </c>
      <c r="B4" s="880"/>
      <c r="C4" s="880"/>
      <c r="D4" s="880"/>
      <c r="E4" s="880"/>
      <c r="F4" s="880"/>
      <c r="G4" s="880"/>
      <c r="H4" s="880"/>
      <c r="I4" s="880"/>
      <c r="J4" s="880"/>
      <c r="K4" s="880"/>
      <c r="L4" s="880"/>
      <c r="M4" s="880"/>
      <c r="N4" s="880"/>
      <c r="O4" s="880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878" t="s">
        <v>43</v>
      </c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879"/>
      <c r="AE5" s="879"/>
      <c r="AF5" s="879"/>
      <c r="AG5" s="879"/>
      <c r="AH5" s="879"/>
      <c r="AI5" s="879"/>
      <c r="AJ5" s="879"/>
      <c r="AK5" s="879"/>
      <c r="AL5" s="879"/>
      <c r="AM5" s="879"/>
    </row>
    <row r="6" spans="1:53" s="16" customFormat="1" ht="27.75" x14ac:dyDescent="0.4">
      <c r="A6" s="880" t="s">
        <v>44</v>
      </c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36"/>
      <c r="AP6" s="736"/>
      <c r="AQ6" s="736"/>
      <c r="AR6" s="736"/>
      <c r="AS6" s="736"/>
      <c r="AT6" s="736"/>
      <c r="AU6" s="736"/>
      <c r="AV6" s="736"/>
      <c r="AW6" s="736"/>
      <c r="AX6" s="736"/>
      <c r="AY6" s="736"/>
      <c r="AZ6" s="736"/>
      <c r="BA6" s="736"/>
    </row>
    <row r="7" spans="1:53" s="16" customFormat="1" ht="27.75" x14ac:dyDescent="0.4">
      <c r="A7" s="880" t="s">
        <v>45</v>
      </c>
      <c r="B7" s="880"/>
      <c r="C7" s="880"/>
      <c r="D7" s="880"/>
      <c r="E7" s="880"/>
      <c r="F7" s="880"/>
      <c r="G7" s="880"/>
      <c r="H7" s="880"/>
      <c r="I7" s="880"/>
      <c r="J7" s="880"/>
      <c r="K7" s="880"/>
      <c r="L7" s="880"/>
      <c r="M7" s="880"/>
      <c r="N7" s="880"/>
      <c r="O7" s="880"/>
      <c r="P7" s="883" t="s">
        <v>46</v>
      </c>
      <c r="Q7" s="883"/>
      <c r="R7" s="883"/>
      <c r="S7" s="883"/>
      <c r="T7" s="883"/>
      <c r="U7" s="883"/>
      <c r="V7" s="883"/>
      <c r="W7" s="883"/>
      <c r="X7" s="883"/>
      <c r="Y7" s="883"/>
      <c r="Z7" s="883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883"/>
      <c r="AL7" s="883"/>
      <c r="AM7" s="17"/>
      <c r="AN7" s="876" t="s">
        <v>47</v>
      </c>
      <c r="AO7" s="877"/>
      <c r="AP7" s="877"/>
      <c r="AQ7" s="877"/>
      <c r="AR7" s="877"/>
      <c r="AS7" s="877"/>
      <c r="AT7" s="877"/>
      <c r="AU7" s="877"/>
      <c r="AV7" s="877"/>
      <c r="AW7" s="877"/>
      <c r="AX7" s="877"/>
      <c r="AY7" s="877"/>
      <c r="AZ7" s="877"/>
      <c r="BA7" s="877"/>
    </row>
    <row r="8" spans="1:53" s="16" customFormat="1" ht="26.25" x14ac:dyDescent="0.4">
      <c r="P8" s="883" t="s">
        <v>48</v>
      </c>
      <c r="Q8" s="883"/>
      <c r="R8" s="883"/>
      <c r="S8" s="883"/>
      <c r="T8" s="883"/>
      <c r="U8" s="883"/>
      <c r="V8" s="883"/>
      <c r="W8" s="883"/>
      <c r="X8" s="883"/>
      <c r="Y8" s="883"/>
      <c r="Z8" s="883"/>
      <c r="AA8" s="883"/>
      <c r="AB8" s="883"/>
      <c r="AC8" s="883"/>
      <c r="AD8" s="883"/>
      <c r="AE8" s="883"/>
      <c r="AF8" s="883"/>
      <c r="AG8" s="883"/>
      <c r="AH8" s="883"/>
      <c r="AI8" s="883"/>
      <c r="AJ8" s="883"/>
      <c r="AK8" s="883"/>
      <c r="AL8" s="883"/>
      <c r="AM8" s="17"/>
      <c r="AN8" s="740" t="s">
        <v>49</v>
      </c>
      <c r="AO8" s="740"/>
      <c r="AP8" s="740"/>
      <c r="AQ8" s="740"/>
      <c r="AR8" s="740"/>
      <c r="AS8" s="740"/>
      <c r="AT8" s="740"/>
      <c r="AU8" s="740"/>
      <c r="AV8" s="740"/>
      <c r="AW8" s="740"/>
      <c r="AX8" s="740"/>
      <c r="AY8" s="740"/>
      <c r="AZ8" s="740"/>
      <c r="BA8" s="740"/>
    </row>
    <row r="9" spans="1:53" s="16" customFormat="1" ht="26.25" x14ac:dyDescent="0.4">
      <c r="P9" s="883" t="s">
        <v>170</v>
      </c>
      <c r="Q9" s="883"/>
      <c r="R9" s="883"/>
      <c r="S9" s="883"/>
      <c r="T9" s="883"/>
      <c r="U9" s="883"/>
      <c r="V9" s="883"/>
      <c r="W9" s="883"/>
      <c r="X9" s="883"/>
      <c r="Y9" s="883"/>
      <c r="Z9" s="883"/>
      <c r="AA9" s="883"/>
      <c r="AB9" s="883"/>
      <c r="AC9" s="883"/>
      <c r="AD9" s="883"/>
      <c r="AE9" s="883"/>
      <c r="AF9" s="883"/>
      <c r="AG9" s="883"/>
      <c r="AH9" s="883"/>
      <c r="AI9" s="883"/>
      <c r="AJ9" s="883"/>
      <c r="AK9" s="883"/>
      <c r="AL9" s="883"/>
      <c r="AM9" s="17"/>
      <c r="AN9" s="740"/>
      <c r="AO9" s="740"/>
      <c r="AP9" s="740"/>
      <c r="AQ9" s="740"/>
      <c r="AR9" s="740"/>
      <c r="AS9" s="740"/>
      <c r="AT9" s="740"/>
      <c r="AU9" s="740"/>
      <c r="AV9" s="740"/>
      <c r="AW9" s="740"/>
      <c r="AX9" s="740"/>
      <c r="AY9" s="740"/>
      <c r="AZ9" s="740"/>
      <c r="BA9" s="740"/>
    </row>
    <row r="10" spans="1:53" s="16" customFormat="1" ht="25.5" x14ac:dyDescent="0.35">
      <c r="P10" s="882" t="s">
        <v>50</v>
      </c>
      <c r="Q10" s="884"/>
      <c r="R10" s="884"/>
      <c r="S10" s="884"/>
      <c r="T10" s="884"/>
      <c r="U10" s="884"/>
      <c r="V10" s="884"/>
      <c r="W10" s="884"/>
      <c r="X10" s="884"/>
      <c r="Y10" s="884"/>
      <c r="Z10" s="884"/>
      <c r="AA10" s="884"/>
      <c r="AB10" s="884"/>
      <c r="AC10" s="884"/>
      <c r="AD10" s="884"/>
      <c r="AE10" s="884"/>
      <c r="AF10" s="884"/>
      <c r="AG10" s="884"/>
      <c r="AH10" s="884"/>
      <c r="AI10" s="884"/>
      <c r="AJ10" s="884"/>
      <c r="AK10" s="884"/>
      <c r="AL10" s="885"/>
      <c r="AM10" s="885"/>
      <c r="AN10" s="740"/>
      <c r="AO10" s="740"/>
      <c r="AP10" s="740"/>
      <c r="AQ10" s="740"/>
      <c r="AR10" s="740"/>
      <c r="AS10" s="740"/>
      <c r="AT10" s="740"/>
      <c r="AU10" s="740"/>
      <c r="AV10" s="740"/>
      <c r="AW10" s="740"/>
      <c r="AX10" s="740"/>
      <c r="AY10" s="740"/>
      <c r="AZ10" s="740"/>
      <c r="BA10" s="740"/>
    </row>
    <row r="11" spans="1:53" s="16" customFormat="1" ht="26.25" x14ac:dyDescent="0.4">
      <c r="P11" s="882" t="s">
        <v>171</v>
      </c>
      <c r="Q11" s="882"/>
      <c r="R11" s="882"/>
      <c r="S11" s="882"/>
      <c r="T11" s="882"/>
      <c r="U11" s="882"/>
      <c r="V11" s="882"/>
      <c r="W11" s="882"/>
      <c r="X11" s="882"/>
      <c r="Y11" s="882"/>
      <c r="Z11" s="882"/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  <c r="AM11" s="882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722" t="s">
        <v>51</v>
      </c>
      <c r="B15" s="722"/>
      <c r="C15" s="722"/>
      <c r="D15" s="722"/>
      <c r="E15" s="722"/>
      <c r="F15" s="722"/>
      <c r="G15" s="722"/>
      <c r="H15" s="722"/>
      <c r="I15" s="722"/>
      <c r="J15" s="722"/>
      <c r="K15" s="722"/>
      <c r="L15" s="722"/>
      <c r="M15" s="722"/>
      <c r="N15" s="722"/>
      <c r="O15" s="722"/>
      <c r="P15" s="722"/>
      <c r="Q15" s="722"/>
      <c r="R15" s="722"/>
      <c r="S15" s="722"/>
      <c r="T15" s="722"/>
      <c r="U15" s="722"/>
      <c r="V15" s="722"/>
      <c r="W15" s="722"/>
      <c r="X15" s="722"/>
      <c r="Y15" s="722"/>
      <c r="Z15" s="722"/>
      <c r="AA15" s="722"/>
      <c r="AB15" s="722"/>
      <c r="AC15" s="722"/>
      <c r="AD15" s="722"/>
      <c r="AE15" s="722"/>
      <c r="AF15" s="722"/>
      <c r="AG15" s="722"/>
      <c r="AH15" s="722"/>
      <c r="AI15" s="722"/>
      <c r="AJ15" s="722"/>
      <c r="AK15" s="722"/>
      <c r="AL15" s="722"/>
      <c r="AM15" s="722"/>
      <c r="AN15" s="722"/>
      <c r="AO15" s="722"/>
      <c r="AP15" s="722"/>
      <c r="AQ15" s="722"/>
      <c r="AR15" s="722"/>
      <c r="AS15" s="722"/>
      <c r="AT15" s="722"/>
      <c r="AU15" s="722"/>
      <c r="AV15" s="722"/>
      <c r="AW15" s="722"/>
      <c r="AX15" s="722"/>
      <c r="AY15" s="722"/>
      <c r="AZ15" s="722"/>
      <c r="BA15" s="722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850" t="s">
        <v>52</v>
      </c>
      <c r="B17" s="725" t="s">
        <v>53</v>
      </c>
      <c r="C17" s="726"/>
      <c r="D17" s="726"/>
      <c r="E17" s="727"/>
      <c r="F17" s="725" t="s">
        <v>54</v>
      </c>
      <c r="G17" s="726"/>
      <c r="H17" s="726"/>
      <c r="I17" s="727"/>
      <c r="J17" s="715" t="s">
        <v>55</v>
      </c>
      <c r="K17" s="855"/>
      <c r="L17" s="855"/>
      <c r="M17" s="855"/>
      <c r="N17" s="715" t="s">
        <v>56</v>
      </c>
      <c r="O17" s="855"/>
      <c r="P17" s="855"/>
      <c r="Q17" s="855"/>
      <c r="R17" s="856"/>
      <c r="S17" s="715" t="s">
        <v>57</v>
      </c>
      <c r="T17" s="716"/>
      <c r="U17" s="716"/>
      <c r="V17" s="716"/>
      <c r="W17" s="856"/>
      <c r="X17" s="715" t="s">
        <v>58</v>
      </c>
      <c r="Y17" s="855"/>
      <c r="Z17" s="855"/>
      <c r="AA17" s="856"/>
      <c r="AB17" s="725" t="s">
        <v>59</v>
      </c>
      <c r="AC17" s="726"/>
      <c r="AD17" s="726"/>
      <c r="AE17" s="727"/>
      <c r="AF17" s="725" t="s">
        <v>60</v>
      </c>
      <c r="AG17" s="726"/>
      <c r="AH17" s="726"/>
      <c r="AI17" s="727"/>
      <c r="AJ17" s="715" t="s">
        <v>61</v>
      </c>
      <c r="AK17" s="716"/>
      <c r="AL17" s="716"/>
      <c r="AM17" s="716"/>
      <c r="AN17" s="856"/>
      <c r="AO17" s="715" t="s">
        <v>62</v>
      </c>
      <c r="AP17" s="855"/>
      <c r="AQ17" s="855"/>
      <c r="AR17" s="855"/>
      <c r="AS17" s="719" t="s">
        <v>63</v>
      </c>
      <c r="AT17" s="720"/>
      <c r="AU17" s="720"/>
      <c r="AV17" s="720"/>
      <c r="AW17" s="881"/>
      <c r="AX17" s="715" t="s">
        <v>64</v>
      </c>
      <c r="AY17" s="855"/>
      <c r="AZ17" s="855"/>
      <c r="BA17" s="856"/>
    </row>
    <row r="18" spans="1:53" s="1" customFormat="1" ht="16.5" thickBot="1" x14ac:dyDescent="0.3">
      <c r="A18" s="851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65</v>
      </c>
      <c r="C19" s="30" t="s">
        <v>65</v>
      </c>
      <c r="D19" s="30" t="s">
        <v>65</v>
      </c>
      <c r="E19" s="31" t="s">
        <v>65</v>
      </c>
      <c r="F19" s="29" t="s">
        <v>65</v>
      </c>
      <c r="G19" s="30" t="s">
        <v>65</v>
      </c>
      <c r="H19" s="30" t="s">
        <v>65</v>
      </c>
      <c r="I19" s="31" t="s">
        <v>65</v>
      </c>
      <c r="J19" s="29" t="s">
        <v>65</v>
      </c>
      <c r="K19" s="30" t="s">
        <v>65</v>
      </c>
      <c r="L19" s="30" t="s">
        <v>65</v>
      </c>
      <c r="M19" s="31" t="s">
        <v>65</v>
      </c>
      <c r="N19" s="29" t="s">
        <v>65</v>
      </c>
      <c r="O19" s="30" t="s">
        <v>65</v>
      </c>
      <c r="P19" s="30" t="s">
        <v>65</v>
      </c>
      <c r="Q19" s="30" t="s">
        <v>66</v>
      </c>
      <c r="R19" s="31" t="s">
        <v>66</v>
      </c>
      <c r="S19" s="29" t="s">
        <v>67</v>
      </c>
      <c r="T19" s="30" t="s">
        <v>67</v>
      </c>
      <c r="U19" s="30" t="s">
        <v>65</v>
      </c>
      <c r="V19" s="30" t="s">
        <v>65</v>
      </c>
      <c r="W19" s="31" t="s">
        <v>65</v>
      </c>
      <c r="X19" s="29" t="s">
        <v>65</v>
      </c>
      <c r="Y19" s="30" t="s">
        <v>65</v>
      </c>
      <c r="Z19" s="30" t="s">
        <v>65</v>
      </c>
      <c r="AA19" s="31" t="s">
        <v>65</v>
      </c>
      <c r="AB19" s="29" t="s">
        <v>65</v>
      </c>
      <c r="AC19" s="30" t="s">
        <v>65</v>
      </c>
      <c r="AD19" s="30" t="s">
        <v>12</v>
      </c>
      <c r="AE19" s="32" t="s">
        <v>12</v>
      </c>
      <c r="AF19" s="29" t="s">
        <v>12</v>
      </c>
      <c r="AG19" s="30" t="s">
        <v>65</v>
      </c>
      <c r="AH19" s="30" t="s">
        <v>65</v>
      </c>
      <c r="AI19" s="31" t="s">
        <v>65</v>
      </c>
      <c r="AJ19" s="30" t="s">
        <v>65</v>
      </c>
      <c r="AK19" s="30" t="s">
        <v>65</v>
      </c>
      <c r="AL19" s="30" t="s">
        <v>65</v>
      </c>
      <c r="AM19" s="30" t="s">
        <v>65</v>
      </c>
      <c r="AN19" s="31" t="s">
        <v>65</v>
      </c>
      <c r="AO19" s="33" t="s">
        <v>65</v>
      </c>
      <c r="AP19" s="30" t="s">
        <v>66</v>
      </c>
      <c r="AQ19" s="30" t="s">
        <v>66</v>
      </c>
      <c r="AR19" s="31" t="s">
        <v>67</v>
      </c>
      <c r="AS19" s="29" t="s">
        <v>67</v>
      </c>
      <c r="AT19" s="30" t="s">
        <v>67</v>
      </c>
      <c r="AU19" s="30" t="s">
        <v>67</v>
      </c>
      <c r="AV19" s="30" t="s">
        <v>67</v>
      </c>
      <c r="AW19" s="31" t="s">
        <v>67</v>
      </c>
      <c r="AX19" s="33" t="s">
        <v>67</v>
      </c>
      <c r="AY19" s="30" t="s">
        <v>67</v>
      </c>
      <c r="AZ19" s="30" t="s">
        <v>67</v>
      </c>
      <c r="BA19" s="31" t="s">
        <v>67</v>
      </c>
    </row>
    <row r="20" spans="1:53" ht="18.75" x14ac:dyDescent="0.3">
      <c r="A20" s="34">
        <v>2</v>
      </c>
      <c r="B20" s="35" t="s">
        <v>65</v>
      </c>
      <c r="C20" s="36" t="s">
        <v>65</v>
      </c>
      <c r="D20" s="36" t="s">
        <v>65</v>
      </c>
      <c r="E20" s="37" t="s">
        <v>65</v>
      </c>
      <c r="F20" s="35" t="s">
        <v>65</v>
      </c>
      <c r="G20" s="36" t="s">
        <v>65</v>
      </c>
      <c r="H20" s="36" t="s">
        <v>65</v>
      </c>
      <c r="I20" s="37" t="s">
        <v>65</v>
      </c>
      <c r="J20" s="35" t="s">
        <v>65</v>
      </c>
      <c r="K20" s="36" t="s">
        <v>65</v>
      </c>
      <c r="L20" s="36" t="s">
        <v>65</v>
      </c>
      <c r="M20" s="37" t="s">
        <v>65</v>
      </c>
      <c r="N20" s="35" t="s">
        <v>65</v>
      </c>
      <c r="O20" s="36" t="s">
        <v>65</v>
      </c>
      <c r="P20" s="36" t="s">
        <v>65</v>
      </c>
      <c r="Q20" s="36" t="s">
        <v>66</v>
      </c>
      <c r="R20" s="37" t="s">
        <v>66</v>
      </c>
      <c r="S20" s="35" t="s">
        <v>67</v>
      </c>
      <c r="T20" s="36" t="s">
        <v>67</v>
      </c>
      <c r="U20" s="36" t="s">
        <v>65</v>
      </c>
      <c r="V20" s="36" t="s">
        <v>65</v>
      </c>
      <c r="W20" s="37" t="s">
        <v>65</v>
      </c>
      <c r="X20" s="35" t="s">
        <v>65</v>
      </c>
      <c r="Y20" s="36" t="s">
        <v>65</v>
      </c>
      <c r="Z20" s="36" t="s">
        <v>65</v>
      </c>
      <c r="AA20" s="37" t="s">
        <v>65</v>
      </c>
      <c r="AB20" s="35" t="s">
        <v>65</v>
      </c>
      <c r="AC20" s="36" t="s">
        <v>65</v>
      </c>
      <c r="AD20" s="36" t="s">
        <v>12</v>
      </c>
      <c r="AE20" s="38" t="s">
        <v>12</v>
      </c>
      <c r="AF20" s="35" t="s">
        <v>12</v>
      </c>
      <c r="AG20" s="36" t="s">
        <v>65</v>
      </c>
      <c r="AH20" s="36" t="s">
        <v>65</v>
      </c>
      <c r="AI20" s="38" t="s">
        <v>65</v>
      </c>
      <c r="AJ20" s="35" t="s">
        <v>65</v>
      </c>
      <c r="AK20" s="36" t="s">
        <v>65</v>
      </c>
      <c r="AL20" s="36" t="s">
        <v>65</v>
      </c>
      <c r="AM20" s="36" t="s">
        <v>65</v>
      </c>
      <c r="AN20" s="37" t="s">
        <v>65</v>
      </c>
      <c r="AO20" s="39" t="s">
        <v>65</v>
      </c>
      <c r="AP20" s="36" t="s">
        <v>66</v>
      </c>
      <c r="AQ20" s="36" t="s">
        <v>66</v>
      </c>
      <c r="AR20" s="37" t="s">
        <v>67</v>
      </c>
      <c r="AS20" s="40" t="s">
        <v>67</v>
      </c>
      <c r="AT20" s="41" t="s">
        <v>67</v>
      </c>
      <c r="AU20" s="36" t="s">
        <v>67</v>
      </c>
      <c r="AV20" s="36" t="s">
        <v>67</v>
      </c>
      <c r="AW20" s="37" t="s">
        <v>67</v>
      </c>
      <c r="AX20" s="42" t="s">
        <v>67</v>
      </c>
      <c r="AY20" s="36" t="s">
        <v>67</v>
      </c>
      <c r="AZ20" s="36" t="s">
        <v>67</v>
      </c>
      <c r="BA20" s="37" t="s">
        <v>67</v>
      </c>
    </row>
    <row r="21" spans="1:53" ht="18.75" x14ac:dyDescent="0.3">
      <c r="A21" s="34">
        <v>3</v>
      </c>
      <c r="B21" s="35" t="s">
        <v>65</v>
      </c>
      <c r="C21" s="36" t="s">
        <v>65</v>
      </c>
      <c r="D21" s="36" t="s">
        <v>65</v>
      </c>
      <c r="E21" s="37" t="s">
        <v>65</v>
      </c>
      <c r="F21" s="35" t="s">
        <v>65</v>
      </c>
      <c r="G21" s="36" t="s">
        <v>65</v>
      </c>
      <c r="H21" s="36" t="s">
        <v>65</v>
      </c>
      <c r="I21" s="37" t="s">
        <v>65</v>
      </c>
      <c r="J21" s="35" t="s">
        <v>65</v>
      </c>
      <c r="K21" s="36" t="s">
        <v>65</v>
      </c>
      <c r="L21" s="36" t="s">
        <v>65</v>
      </c>
      <c r="M21" s="37" t="s">
        <v>65</v>
      </c>
      <c r="N21" s="35" t="s">
        <v>65</v>
      </c>
      <c r="O21" s="36" t="s">
        <v>65</v>
      </c>
      <c r="P21" s="36" t="s">
        <v>65</v>
      </c>
      <c r="Q21" s="36" t="s">
        <v>66</v>
      </c>
      <c r="R21" s="37" t="s">
        <v>66</v>
      </c>
      <c r="S21" s="35" t="s">
        <v>67</v>
      </c>
      <c r="T21" s="36" t="s">
        <v>67</v>
      </c>
      <c r="U21" s="36" t="s">
        <v>65</v>
      </c>
      <c r="V21" s="36" t="s">
        <v>65</v>
      </c>
      <c r="W21" s="37" t="s">
        <v>65</v>
      </c>
      <c r="X21" s="35" t="s">
        <v>65</v>
      </c>
      <c r="Y21" s="36" t="s">
        <v>65</v>
      </c>
      <c r="Z21" s="36" t="s">
        <v>65</v>
      </c>
      <c r="AA21" s="37" t="s">
        <v>65</v>
      </c>
      <c r="AB21" s="35" t="s">
        <v>65</v>
      </c>
      <c r="AC21" s="36" t="s">
        <v>65</v>
      </c>
      <c r="AD21" s="36" t="s">
        <v>12</v>
      </c>
      <c r="AE21" s="38" t="s">
        <v>12</v>
      </c>
      <c r="AF21" s="35" t="s">
        <v>12</v>
      </c>
      <c r="AG21" s="36" t="s">
        <v>65</v>
      </c>
      <c r="AH21" s="36" t="s">
        <v>65</v>
      </c>
      <c r="AI21" s="38" t="s">
        <v>65</v>
      </c>
      <c r="AJ21" s="35" t="s">
        <v>65</v>
      </c>
      <c r="AK21" s="36" t="s">
        <v>65</v>
      </c>
      <c r="AL21" s="36" t="s">
        <v>65</v>
      </c>
      <c r="AM21" s="36" t="s">
        <v>65</v>
      </c>
      <c r="AN21" s="37" t="s">
        <v>65</v>
      </c>
      <c r="AO21" s="39" t="s">
        <v>65</v>
      </c>
      <c r="AP21" s="36" t="s">
        <v>66</v>
      </c>
      <c r="AQ21" s="36" t="s">
        <v>66</v>
      </c>
      <c r="AR21" s="37" t="s">
        <v>67</v>
      </c>
      <c r="AS21" s="35" t="s">
        <v>67</v>
      </c>
      <c r="AT21" s="36" t="s">
        <v>67</v>
      </c>
      <c r="AU21" s="36" t="s">
        <v>67</v>
      </c>
      <c r="AV21" s="36" t="s">
        <v>67</v>
      </c>
      <c r="AW21" s="37" t="s">
        <v>67</v>
      </c>
      <c r="AX21" s="39" t="s">
        <v>67</v>
      </c>
      <c r="AY21" s="36" t="s">
        <v>67</v>
      </c>
      <c r="AZ21" s="36" t="s">
        <v>67</v>
      </c>
      <c r="BA21" s="37" t="s">
        <v>67</v>
      </c>
    </row>
    <row r="22" spans="1:53" ht="19.5" thickBot="1" x14ac:dyDescent="0.35">
      <c r="A22" s="43">
        <v>4</v>
      </c>
      <c r="B22" s="44" t="s">
        <v>65</v>
      </c>
      <c r="C22" s="45" t="s">
        <v>65</v>
      </c>
      <c r="D22" s="45" t="s">
        <v>65</v>
      </c>
      <c r="E22" s="46" t="s">
        <v>65</v>
      </c>
      <c r="F22" s="44" t="s">
        <v>65</v>
      </c>
      <c r="G22" s="45" t="s">
        <v>65</v>
      </c>
      <c r="H22" s="45" t="s">
        <v>65</v>
      </c>
      <c r="I22" s="46" t="s">
        <v>65</v>
      </c>
      <c r="J22" s="44" t="s">
        <v>65</v>
      </c>
      <c r="K22" s="45" t="s">
        <v>65</v>
      </c>
      <c r="L22" s="45" t="s">
        <v>65</v>
      </c>
      <c r="M22" s="46" t="s">
        <v>65</v>
      </c>
      <c r="N22" s="44" t="s">
        <v>65</v>
      </c>
      <c r="O22" s="45" t="s">
        <v>65</v>
      </c>
      <c r="P22" s="45" t="s">
        <v>65</v>
      </c>
      <c r="Q22" s="45" t="s">
        <v>66</v>
      </c>
      <c r="R22" s="46" t="s">
        <v>66</v>
      </c>
      <c r="S22" s="44" t="s">
        <v>67</v>
      </c>
      <c r="T22" s="45" t="s">
        <v>67</v>
      </c>
      <c r="U22" s="45" t="s">
        <v>65</v>
      </c>
      <c r="V22" s="45" t="s">
        <v>65</v>
      </c>
      <c r="W22" s="46" t="s">
        <v>65</v>
      </c>
      <c r="X22" s="44" t="s">
        <v>65</v>
      </c>
      <c r="Y22" s="45" t="s">
        <v>65</v>
      </c>
      <c r="Z22" s="45" t="s">
        <v>65</v>
      </c>
      <c r="AA22" s="47" t="s">
        <v>65</v>
      </c>
      <c r="AB22" s="44" t="s">
        <v>65</v>
      </c>
      <c r="AC22" s="45" t="s">
        <v>65</v>
      </c>
      <c r="AD22" s="45" t="s">
        <v>65</v>
      </c>
      <c r="AE22" s="47" t="s">
        <v>65</v>
      </c>
      <c r="AF22" s="44" t="s">
        <v>65</v>
      </c>
      <c r="AG22" s="45" t="s">
        <v>65</v>
      </c>
      <c r="AH22" s="45" t="s">
        <v>66</v>
      </c>
      <c r="AI22" s="47" t="s">
        <v>66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68</v>
      </c>
      <c r="AO22" s="48" t="s">
        <v>68</v>
      </c>
      <c r="AP22" s="45" t="s">
        <v>69</v>
      </c>
      <c r="AQ22" s="45" t="s">
        <v>69</v>
      </c>
      <c r="AR22" s="46"/>
      <c r="AS22" s="710"/>
      <c r="AT22" s="865"/>
      <c r="AU22" s="865"/>
      <c r="AV22" s="865"/>
      <c r="AW22" s="866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70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67" t="s">
        <v>71</v>
      </c>
      <c r="B27" s="867"/>
      <c r="C27" s="867"/>
      <c r="D27" s="867"/>
      <c r="E27" s="867"/>
      <c r="F27" s="867"/>
      <c r="G27" s="867"/>
      <c r="H27" s="867"/>
      <c r="I27" s="867"/>
      <c r="J27" s="860"/>
      <c r="K27" s="860"/>
      <c r="L27" s="860"/>
      <c r="M27" s="860"/>
      <c r="N27" s="860"/>
      <c r="O27" s="860"/>
      <c r="P27" s="860"/>
      <c r="Q27" s="860"/>
      <c r="R27" s="860"/>
      <c r="S27" s="860"/>
      <c r="T27" s="860"/>
      <c r="U27" s="860"/>
      <c r="V27" s="860"/>
      <c r="W27" s="860"/>
      <c r="X27" s="860"/>
      <c r="Y27" s="860"/>
      <c r="Z27" s="860"/>
      <c r="AA27" s="860"/>
      <c r="AB27" s="860"/>
      <c r="AC27" s="860"/>
      <c r="AD27" s="860"/>
      <c r="AE27" s="860"/>
      <c r="AF27" s="860"/>
      <c r="AG27" s="860"/>
      <c r="AH27" s="860"/>
      <c r="AI27" s="860"/>
      <c r="AJ27" s="860"/>
      <c r="AK27" s="860"/>
      <c r="AL27" s="860"/>
      <c r="AM27" s="860"/>
      <c r="AN27" s="860"/>
      <c r="AO27" s="860"/>
      <c r="AP27" s="860"/>
      <c r="AQ27" s="860"/>
      <c r="AR27" s="860"/>
      <c r="AS27" s="860"/>
      <c r="AT27" s="860"/>
      <c r="AU27" s="860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72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714" t="s">
        <v>73</v>
      </c>
      <c r="AB29" s="714"/>
      <c r="AC29" s="714"/>
      <c r="AD29" s="714"/>
      <c r="AE29" s="714"/>
      <c r="AF29" s="714"/>
      <c r="AG29" s="714"/>
      <c r="AH29" s="714"/>
      <c r="AI29" s="714"/>
      <c r="AJ29" s="714"/>
      <c r="AK29" s="714"/>
      <c r="AL29" s="714"/>
      <c r="AM29" s="714"/>
      <c r="AN29" s="59"/>
      <c r="AO29" s="714" t="s">
        <v>74</v>
      </c>
      <c r="AP29" s="714"/>
      <c r="AQ29" s="714"/>
      <c r="AR29" s="714"/>
      <c r="AS29" s="714"/>
      <c r="AT29" s="714"/>
      <c r="AU29" s="714"/>
      <c r="AV29" s="714"/>
      <c r="AW29" s="714"/>
      <c r="AX29" s="714"/>
      <c r="AY29" s="714"/>
      <c r="AZ29" s="714"/>
      <c r="BA29" s="714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852" t="s">
        <v>52</v>
      </c>
      <c r="B31" s="834"/>
      <c r="C31" s="701" t="s">
        <v>75</v>
      </c>
      <c r="D31" s="833"/>
      <c r="E31" s="833"/>
      <c r="F31" s="834"/>
      <c r="G31" s="824" t="s">
        <v>76</v>
      </c>
      <c r="H31" s="825"/>
      <c r="I31" s="826"/>
      <c r="J31" s="692" t="s">
        <v>77</v>
      </c>
      <c r="K31" s="833"/>
      <c r="L31" s="833"/>
      <c r="M31" s="834"/>
      <c r="N31" s="841" t="s">
        <v>78</v>
      </c>
      <c r="O31" s="842"/>
      <c r="P31" s="843"/>
      <c r="Q31" s="692" t="s">
        <v>79</v>
      </c>
      <c r="R31" s="857"/>
      <c r="S31" s="858"/>
      <c r="T31" s="692" t="s">
        <v>80</v>
      </c>
      <c r="U31" s="833"/>
      <c r="V31" s="834"/>
      <c r="W31" s="692" t="s">
        <v>81</v>
      </c>
      <c r="X31" s="833"/>
      <c r="Y31" s="834"/>
      <c r="Z31" s="56"/>
      <c r="AA31" s="683" t="s">
        <v>82</v>
      </c>
      <c r="AB31" s="795"/>
      <c r="AC31" s="795"/>
      <c r="AD31" s="795"/>
      <c r="AE31" s="795"/>
      <c r="AF31" s="796"/>
      <c r="AG31" s="797"/>
      <c r="AH31" s="675" t="s">
        <v>83</v>
      </c>
      <c r="AI31" s="802"/>
      <c r="AJ31" s="802"/>
      <c r="AK31" s="701" t="s">
        <v>84</v>
      </c>
      <c r="AL31" s="803"/>
      <c r="AM31" s="804"/>
      <c r="AN31" s="63"/>
      <c r="AO31" s="671" t="s">
        <v>85</v>
      </c>
      <c r="AP31" s="672"/>
      <c r="AQ31" s="672"/>
      <c r="AR31" s="672"/>
      <c r="AS31" s="841" t="s">
        <v>86</v>
      </c>
      <c r="AT31" s="842"/>
      <c r="AU31" s="842"/>
      <c r="AV31" s="842"/>
      <c r="AW31" s="843"/>
      <c r="AX31" s="675" t="s">
        <v>83</v>
      </c>
      <c r="AY31" s="675"/>
      <c r="AZ31" s="675"/>
      <c r="BA31" s="872"/>
    </row>
    <row r="32" spans="1:53" ht="15.75" customHeight="1" x14ac:dyDescent="0.25">
      <c r="A32" s="835"/>
      <c r="B32" s="837"/>
      <c r="C32" s="835"/>
      <c r="D32" s="836"/>
      <c r="E32" s="836"/>
      <c r="F32" s="837"/>
      <c r="G32" s="827"/>
      <c r="H32" s="828"/>
      <c r="I32" s="829"/>
      <c r="J32" s="835"/>
      <c r="K32" s="836"/>
      <c r="L32" s="836"/>
      <c r="M32" s="837"/>
      <c r="N32" s="844"/>
      <c r="O32" s="845"/>
      <c r="P32" s="846"/>
      <c r="Q32" s="859"/>
      <c r="R32" s="860"/>
      <c r="S32" s="861"/>
      <c r="T32" s="835"/>
      <c r="U32" s="836"/>
      <c r="V32" s="837"/>
      <c r="W32" s="835"/>
      <c r="X32" s="836"/>
      <c r="Y32" s="837"/>
      <c r="Z32" s="56"/>
      <c r="AA32" s="798"/>
      <c r="AB32" s="799"/>
      <c r="AC32" s="799"/>
      <c r="AD32" s="799"/>
      <c r="AE32" s="799"/>
      <c r="AF32" s="800"/>
      <c r="AG32" s="801"/>
      <c r="AH32" s="802"/>
      <c r="AI32" s="802"/>
      <c r="AJ32" s="802"/>
      <c r="AK32" s="805"/>
      <c r="AL32" s="806"/>
      <c r="AM32" s="807"/>
      <c r="AN32" s="63"/>
      <c r="AO32" s="672"/>
      <c r="AP32" s="672"/>
      <c r="AQ32" s="672"/>
      <c r="AR32" s="672"/>
      <c r="AS32" s="844"/>
      <c r="AT32" s="845"/>
      <c r="AU32" s="845"/>
      <c r="AV32" s="845"/>
      <c r="AW32" s="846"/>
      <c r="AX32" s="675"/>
      <c r="AY32" s="675"/>
      <c r="AZ32" s="675"/>
      <c r="BA32" s="872"/>
    </row>
    <row r="33" spans="1:53" ht="21" x14ac:dyDescent="0.25">
      <c r="A33" s="838"/>
      <c r="B33" s="840"/>
      <c r="C33" s="838"/>
      <c r="D33" s="839"/>
      <c r="E33" s="839"/>
      <c r="F33" s="840"/>
      <c r="G33" s="830"/>
      <c r="H33" s="831"/>
      <c r="I33" s="832"/>
      <c r="J33" s="838"/>
      <c r="K33" s="839"/>
      <c r="L33" s="839"/>
      <c r="M33" s="840"/>
      <c r="N33" s="847"/>
      <c r="O33" s="848"/>
      <c r="P33" s="849"/>
      <c r="Q33" s="862"/>
      <c r="R33" s="863"/>
      <c r="S33" s="864"/>
      <c r="T33" s="838"/>
      <c r="U33" s="839"/>
      <c r="V33" s="840"/>
      <c r="W33" s="838"/>
      <c r="X33" s="839"/>
      <c r="Y33" s="840"/>
      <c r="Z33" s="56"/>
      <c r="AA33" s="790" t="s">
        <v>87</v>
      </c>
      <c r="AB33" s="868"/>
      <c r="AC33" s="868"/>
      <c r="AD33" s="868"/>
      <c r="AE33" s="868"/>
      <c r="AF33" s="774"/>
      <c r="AG33" s="775"/>
      <c r="AH33" s="869">
        <v>2</v>
      </c>
      <c r="AI33" s="870"/>
      <c r="AJ33" s="871"/>
      <c r="AK33" s="653">
        <v>3</v>
      </c>
      <c r="AL33" s="653"/>
      <c r="AM33" s="653"/>
      <c r="AN33" s="63"/>
      <c r="AO33" s="672"/>
      <c r="AP33" s="672"/>
      <c r="AQ33" s="672"/>
      <c r="AR33" s="672"/>
      <c r="AS33" s="844"/>
      <c r="AT33" s="845"/>
      <c r="AU33" s="845"/>
      <c r="AV33" s="845"/>
      <c r="AW33" s="846"/>
      <c r="AX33" s="675"/>
      <c r="AY33" s="675"/>
      <c r="AZ33" s="675"/>
      <c r="BA33" s="872"/>
    </row>
    <row r="34" spans="1:53" ht="21" x14ac:dyDescent="0.3">
      <c r="A34" s="853">
        <v>1</v>
      </c>
      <c r="B34" s="854"/>
      <c r="C34" s="758">
        <f>COUNTIF($B19:$AO19,$B$19)</f>
        <v>33</v>
      </c>
      <c r="D34" s="759"/>
      <c r="E34" s="759"/>
      <c r="F34" s="760"/>
      <c r="G34" s="758">
        <v>4</v>
      </c>
      <c r="H34" s="759"/>
      <c r="I34" s="760"/>
      <c r="J34" s="758">
        <v>3</v>
      </c>
      <c r="K34" s="759"/>
      <c r="L34" s="759"/>
      <c r="M34" s="760"/>
      <c r="N34" s="758"/>
      <c r="O34" s="759"/>
      <c r="P34" s="760"/>
      <c r="Q34" s="784"/>
      <c r="R34" s="777"/>
      <c r="S34" s="778"/>
      <c r="T34" s="758">
        <v>12</v>
      </c>
      <c r="U34" s="782"/>
      <c r="V34" s="875"/>
      <c r="W34" s="758">
        <f>C34+G34+J34+N34+Q34+T34</f>
        <v>52</v>
      </c>
      <c r="X34" s="782"/>
      <c r="Y34" s="783"/>
      <c r="Z34" s="56"/>
      <c r="AA34" s="790" t="s">
        <v>167</v>
      </c>
      <c r="AB34" s="868"/>
      <c r="AC34" s="868"/>
      <c r="AD34" s="868"/>
      <c r="AE34" s="868"/>
      <c r="AF34" s="873"/>
      <c r="AG34" s="874"/>
      <c r="AH34" s="869">
        <v>4</v>
      </c>
      <c r="AI34" s="870"/>
      <c r="AJ34" s="871"/>
      <c r="AK34" s="653">
        <v>3</v>
      </c>
      <c r="AL34" s="653"/>
      <c r="AM34" s="653"/>
      <c r="AN34" s="63"/>
      <c r="AO34" s="672"/>
      <c r="AP34" s="672"/>
      <c r="AQ34" s="672"/>
      <c r="AR34" s="672"/>
      <c r="AS34" s="847"/>
      <c r="AT34" s="848"/>
      <c r="AU34" s="848"/>
      <c r="AV34" s="848"/>
      <c r="AW34" s="849"/>
      <c r="AX34" s="675"/>
      <c r="AY34" s="675"/>
      <c r="AZ34" s="675"/>
      <c r="BA34" s="872"/>
    </row>
    <row r="35" spans="1:53" ht="21" x14ac:dyDescent="0.3">
      <c r="A35" s="756">
        <v>2</v>
      </c>
      <c r="B35" s="757"/>
      <c r="C35" s="758">
        <f>COUNTIF($B20:$AO20,$B$19)</f>
        <v>33</v>
      </c>
      <c r="D35" s="759"/>
      <c r="E35" s="759"/>
      <c r="F35" s="760"/>
      <c r="G35" s="761">
        <v>4</v>
      </c>
      <c r="H35" s="762"/>
      <c r="I35" s="763"/>
      <c r="J35" s="761">
        <v>3</v>
      </c>
      <c r="K35" s="762"/>
      <c r="L35" s="762"/>
      <c r="M35" s="763"/>
      <c r="N35" s="761"/>
      <c r="O35" s="762"/>
      <c r="P35" s="763"/>
      <c r="Q35" s="784"/>
      <c r="R35" s="777"/>
      <c r="S35" s="778"/>
      <c r="T35" s="761">
        <v>12</v>
      </c>
      <c r="U35" s="788"/>
      <c r="V35" s="789"/>
      <c r="W35" s="758">
        <f>C35+G35+J35+N35+Q35+T35</f>
        <v>52</v>
      </c>
      <c r="X35" s="782"/>
      <c r="Y35" s="783"/>
      <c r="Z35" s="56"/>
      <c r="AA35" s="790" t="s">
        <v>168</v>
      </c>
      <c r="AB35" s="791"/>
      <c r="AC35" s="791"/>
      <c r="AD35" s="791"/>
      <c r="AE35" s="791"/>
      <c r="AF35" s="791"/>
      <c r="AG35" s="792"/>
      <c r="AH35" s="639">
        <v>6</v>
      </c>
      <c r="AI35" s="793"/>
      <c r="AJ35" s="794"/>
      <c r="AK35" s="653">
        <v>3</v>
      </c>
      <c r="AL35" s="653"/>
      <c r="AM35" s="653"/>
      <c r="AN35" s="63"/>
      <c r="AO35" s="639" t="s">
        <v>33</v>
      </c>
      <c r="AP35" s="793"/>
      <c r="AQ35" s="793"/>
      <c r="AR35" s="794"/>
      <c r="AS35" s="815" t="s">
        <v>88</v>
      </c>
      <c r="AT35" s="815"/>
      <c r="AU35" s="815"/>
      <c r="AV35" s="815"/>
      <c r="AW35" s="815"/>
      <c r="AX35" s="632">
        <v>8</v>
      </c>
      <c r="AY35" s="632"/>
      <c r="AZ35" s="632"/>
      <c r="BA35" s="632"/>
    </row>
    <row r="36" spans="1:53" ht="21" x14ac:dyDescent="0.3">
      <c r="A36" s="756">
        <v>3</v>
      </c>
      <c r="B36" s="757"/>
      <c r="C36" s="758">
        <f>COUNTIF($B21:$AO21,$B$19)</f>
        <v>33</v>
      </c>
      <c r="D36" s="759"/>
      <c r="E36" s="759"/>
      <c r="F36" s="760"/>
      <c r="G36" s="761">
        <v>4</v>
      </c>
      <c r="H36" s="762"/>
      <c r="I36" s="763"/>
      <c r="J36" s="761">
        <v>3</v>
      </c>
      <c r="K36" s="762"/>
      <c r="L36" s="762"/>
      <c r="M36" s="763"/>
      <c r="N36" s="761"/>
      <c r="O36" s="762"/>
      <c r="P36" s="763"/>
      <c r="Q36" s="784"/>
      <c r="R36" s="777"/>
      <c r="S36" s="778"/>
      <c r="T36" s="761">
        <v>12</v>
      </c>
      <c r="U36" s="788"/>
      <c r="V36" s="789"/>
      <c r="W36" s="758">
        <f>C36+G36+J36+N36+Q36+T36</f>
        <v>52</v>
      </c>
      <c r="X36" s="782"/>
      <c r="Y36" s="783"/>
      <c r="Z36" s="56"/>
      <c r="AA36" s="633" t="s">
        <v>89</v>
      </c>
      <c r="AB36" s="796"/>
      <c r="AC36" s="796"/>
      <c r="AD36" s="796"/>
      <c r="AE36" s="796"/>
      <c r="AF36" s="796"/>
      <c r="AG36" s="797"/>
      <c r="AH36" s="639">
        <v>8</v>
      </c>
      <c r="AI36" s="819"/>
      <c r="AJ36" s="820"/>
      <c r="AK36" s="653">
        <v>4</v>
      </c>
      <c r="AL36" s="808"/>
      <c r="AM36" s="808"/>
      <c r="AN36" s="63"/>
      <c r="AO36" s="809"/>
      <c r="AP36" s="810"/>
      <c r="AQ36" s="810"/>
      <c r="AR36" s="811"/>
      <c r="AS36" s="815"/>
      <c r="AT36" s="815"/>
      <c r="AU36" s="815"/>
      <c r="AV36" s="815"/>
      <c r="AW36" s="815"/>
      <c r="AX36" s="632"/>
      <c r="AY36" s="632"/>
      <c r="AZ36" s="632"/>
      <c r="BA36" s="632"/>
    </row>
    <row r="37" spans="1:53" ht="21" x14ac:dyDescent="0.3">
      <c r="A37" s="756">
        <v>4</v>
      </c>
      <c r="B37" s="757"/>
      <c r="C37" s="758">
        <v>28</v>
      </c>
      <c r="D37" s="759"/>
      <c r="E37" s="759"/>
      <c r="F37" s="760"/>
      <c r="G37" s="761">
        <v>4</v>
      </c>
      <c r="H37" s="762"/>
      <c r="I37" s="763"/>
      <c r="J37" s="761">
        <v>4</v>
      </c>
      <c r="K37" s="762"/>
      <c r="L37" s="762"/>
      <c r="M37" s="763"/>
      <c r="N37" s="761">
        <v>2</v>
      </c>
      <c r="O37" s="762"/>
      <c r="P37" s="763"/>
      <c r="Q37" s="776">
        <v>2</v>
      </c>
      <c r="R37" s="777"/>
      <c r="S37" s="778"/>
      <c r="T37" s="787">
        <v>2</v>
      </c>
      <c r="U37" s="788"/>
      <c r="V37" s="789"/>
      <c r="W37" s="758">
        <f>C37+G37+J37+N37+Q37+T37</f>
        <v>42</v>
      </c>
      <c r="X37" s="782"/>
      <c r="Y37" s="783"/>
      <c r="Z37" s="56"/>
      <c r="AA37" s="816"/>
      <c r="AB37" s="800"/>
      <c r="AC37" s="800"/>
      <c r="AD37" s="800"/>
      <c r="AE37" s="800"/>
      <c r="AF37" s="800"/>
      <c r="AG37" s="801"/>
      <c r="AH37" s="821"/>
      <c r="AI37" s="822"/>
      <c r="AJ37" s="823"/>
      <c r="AK37" s="808"/>
      <c r="AL37" s="808"/>
      <c r="AM37" s="808"/>
      <c r="AN37" s="64"/>
      <c r="AO37" s="809"/>
      <c r="AP37" s="810"/>
      <c r="AQ37" s="810"/>
      <c r="AR37" s="811"/>
      <c r="AS37" s="815"/>
      <c r="AT37" s="815"/>
      <c r="AU37" s="815"/>
      <c r="AV37" s="815"/>
      <c r="AW37" s="815"/>
      <c r="AX37" s="632"/>
      <c r="AY37" s="632"/>
      <c r="AZ37" s="632"/>
      <c r="BA37" s="632"/>
    </row>
    <row r="38" spans="1:53" ht="21" x14ac:dyDescent="0.25">
      <c r="A38" s="764" t="s">
        <v>18</v>
      </c>
      <c r="B38" s="765"/>
      <c r="C38" s="766">
        <f>SUM(C34:F37)</f>
        <v>127</v>
      </c>
      <c r="D38" s="767"/>
      <c r="E38" s="767"/>
      <c r="F38" s="768"/>
      <c r="G38" s="769">
        <f>SUM(G34:I37)</f>
        <v>16</v>
      </c>
      <c r="H38" s="770"/>
      <c r="I38" s="765"/>
      <c r="J38" s="771">
        <f>SUM(J34:M37)</f>
        <v>13</v>
      </c>
      <c r="K38" s="772"/>
      <c r="L38" s="772"/>
      <c r="M38" s="773"/>
      <c r="N38" s="771">
        <f>SUM(N34:P37)</f>
        <v>2</v>
      </c>
      <c r="O38" s="772"/>
      <c r="P38" s="773"/>
      <c r="Q38" s="779">
        <f>SUM(Q34:S37)</f>
        <v>2</v>
      </c>
      <c r="R38" s="780"/>
      <c r="S38" s="781"/>
      <c r="T38" s="769">
        <f>SUM(T34:V37)</f>
        <v>38</v>
      </c>
      <c r="U38" s="785"/>
      <c r="V38" s="786"/>
      <c r="W38" s="769">
        <f>SUM(W34:Y37)</f>
        <v>198</v>
      </c>
      <c r="X38" s="785"/>
      <c r="Y38" s="786"/>
      <c r="Z38" s="56"/>
      <c r="AA38" s="647" t="s">
        <v>32</v>
      </c>
      <c r="AB38" s="774"/>
      <c r="AC38" s="774"/>
      <c r="AD38" s="774"/>
      <c r="AE38" s="774"/>
      <c r="AF38" s="774"/>
      <c r="AG38" s="775"/>
      <c r="AH38" s="650">
        <v>8</v>
      </c>
      <c r="AI38" s="651"/>
      <c r="AJ38" s="652"/>
      <c r="AK38" s="650">
        <v>2</v>
      </c>
      <c r="AL38" s="817"/>
      <c r="AM38" s="818"/>
      <c r="AN38" s="65"/>
      <c r="AO38" s="812"/>
      <c r="AP38" s="813"/>
      <c r="AQ38" s="813"/>
      <c r="AR38" s="814"/>
      <c r="AS38" s="815"/>
      <c r="AT38" s="815"/>
      <c r="AU38" s="815"/>
      <c r="AV38" s="815"/>
      <c r="AW38" s="815"/>
      <c r="AX38" s="632"/>
      <c r="AY38" s="632"/>
      <c r="AZ38" s="632"/>
      <c r="BA38" s="632"/>
    </row>
  </sheetData>
  <mergeCells count="108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O6:BA6"/>
    <mergeCell ref="A7:O7"/>
    <mergeCell ref="P7:AL7"/>
    <mergeCell ref="AN7:BA7"/>
    <mergeCell ref="P5:AM5"/>
    <mergeCell ref="A6:O6"/>
    <mergeCell ref="AS17:AW17"/>
    <mergeCell ref="N17:R17"/>
    <mergeCell ref="S17:W17"/>
    <mergeCell ref="P11:AM11"/>
    <mergeCell ref="A15:BA15"/>
    <mergeCell ref="AO17:AR17"/>
    <mergeCell ref="AF17:AI17"/>
    <mergeCell ref="AJ17:AN17"/>
    <mergeCell ref="J34:M34"/>
    <mergeCell ref="N34:P34"/>
    <mergeCell ref="Q34:S34"/>
    <mergeCell ref="T34:V34"/>
    <mergeCell ref="J17:M17"/>
    <mergeCell ref="AO29:BA29"/>
    <mergeCell ref="AA29:AM29"/>
    <mergeCell ref="AA33:AG33"/>
    <mergeCell ref="AH33:AJ33"/>
    <mergeCell ref="AS31:AW34"/>
    <mergeCell ref="AX31:BA34"/>
    <mergeCell ref="AA34:AG34"/>
    <mergeCell ref="AH34:AJ34"/>
    <mergeCell ref="AK34:AM34"/>
    <mergeCell ref="AX17:BA17"/>
    <mergeCell ref="AK33:AM33"/>
    <mergeCell ref="Q31:S33"/>
    <mergeCell ref="T31:V33"/>
    <mergeCell ref="X17:AA17"/>
    <mergeCell ref="AB17:AE17"/>
    <mergeCell ref="AS22:AW22"/>
    <mergeCell ref="A27:AU27"/>
    <mergeCell ref="AO31:AR34"/>
    <mergeCell ref="W34:Y34"/>
    <mergeCell ref="C35:F35"/>
    <mergeCell ref="A17:A18"/>
    <mergeCell ref="B17:E17"/>
    <mergeCell ref="F17:I17"/>
    <mergeCell ref="A31:B33"/>
    <mergeCell ref="C31:F33"/>
    <mergeCell ref="G34:I34"/>
    <mergeCell ref="A34:B34"/>
    <mergeCell ref="C34:F34"/>
    <mergeCell ref="A35:B35"/>
    <mergeCell ref="G31:I33"/>
    <mergeCell ref="J31:M33"/>
    <mergeCell ref="N31:P33"/>
    <mergeCell ref="W31:Y33"/>
    <mergeCell ref="G35:I35"/>
    <mergeCell ref="T36:V36"/>
    <mergeCell ref="Q35:S35"/>
    <mergeCell ref="T35:V35"/>
    <mergeCell ref="J35:M35"/>
    <mergeCell ref="N35:P35"/>
    <mergeCell ref="AA31:AG32"/>
    <mergeCell ref="AH31:AJ32"/>
    <mergeCell ref="AK31:AM32"/>
    <mergeCell ref="AK36:AM37"/>
    <mergeCell ref="AO35:AR38"/>
    <mergeCell ref="AS35:AW38"/>
    <mergeCell ref="AA36:AG37"/>
    <mergeCell ref="AK38:AM38"/>
    <mergeCell ref="AH36:AJ37"/>
    <mergeCell ref="W37:Y37"/>
    <mergeCell ref="W35:Y35"/>
    <mergeCell ref="AA35:AG35"/>
    <mergeCell ref="AH35:AJ35"/>
    <mergeCell ref="AK35:AM35"/>
    <mergeCell ref="AX35:BA38"/>
    <mergeCell ref="N37:P37"/>
    <mergeCell ref="Q37:S37"/>
    <mergeCell ref="N38:P38"/>
    <mergeCell ref="Q38:S38"/>
    <mergeCell ref="W36:Y36"/>
    <mergeCell ref="N36:P36"/>
    <mergeCell ref="Q36:S36"/>
    <mergeCell ref="T38:V38"/>
    <mergeCell ref="W38:Y38"/>
    <mergeCell ref="T37:V37"/>
    <mergeCell ref="A38:B38"/>
    <mergeCell ref="C38:F38"/>
    <mergeCell ref="G38:I38"/>
    <mergeCell ref="J38:M38"/>
    <mergeCell ref="AA38:AG38"/>
    <mergeCell ref="AH38:AJ38"/>
    <mergeCell ref="A36:B36"/>
    <mergeCell ref="C36:F36"/>
    <mergeCell ref="G36:I36"/>
    <mergeCell ref="J36:M36"/>
    <mergeCell ref="A37:B37"/>
    <mergeCell ref="C37:F37"/>
    <mergeCell ref="G37:I37"/>
    <mergeCell ref="J37:M37"/>
  </mergeCells>
  <phoneticPr fontId="37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tabSelected="1" view="pageBreakPreview" zoomScale="75" zoomScaleNormal="85" workbookViewId="0">
      <selection activeCell="D109" sqref="D109:G109"/>
    </sheetView>
  </sheetViews>
  <sheetFormatPr defaultRowHeight="15.75" x14ac:dyDescent="0.25"/>
  <cols>
    <col min="1" max="1" width="9.85546875" style="965" customWidth="1"/>
    <col min="2" max="2" width="44.140625" style="1103" customWidth="1"/>
    <col min="3" max="3" width="6.7109375" style="1110" customWidth="1"/>
    <col min="4" max="4" width="9.85546875" style="1111" customWidth="1"/>
    <col min="5" max="5" width="7.28515625" style="1111" customWidth="1"/>
    <col min="6" max="6" width="6.42578125" style="1110" customWidth="1"/>
    <col min="7" max="7" width="7.42578125" style="1110" customWidth="1"/>
    <col min="8" max="8" width="9.85546875" style="1110" customWidth="1"/>
    <col min="9" max="9" width="8.7109375" style="1103" customWidth="1"/>
    <col min="10" max="10" width="8" style="1103" customWidth="1"/>
    <col min="11" max="11" width="5.85546875" style="1103" customWidth="1"/>
    <col min="12" max="12" width="7.85546875" style="1103" customWidth="1"/>
    <col min="13" max="13" width="8.85546875" style="1103" customWidth="1"/>
    <col min="14" max="14" width="5.85546875" style="1103" customWidth="1"/>
    <col min="15" max="15" width="6" style="1103" customWidth="1"/>
    <col min="16" max="16" width="4.85546875" style="1103" customWidth="1"/>
    <col min="17" max="17" width="5.42578125" style="1103" customWidth="1"/>
    <col min="18" max="18" width="5.85546875" style="1103" customWidth="1"/>
    <col min="19" max="19" width="6.28515625" style="1103" customWidth="1"/>
    <col min="20" max="20" width="4.5703125" style="1103" customWidth="1"/>
    <col min="21" max="21" width="4" style="1103" customWidth="1"/>
    <col min="22" max="26" width="9.140625" style="215" hidden="1" customWidth="1"/>
    <col min="27" max="27" width="12.85546875" style="215" hidden="1" customWidth="1"/>
    <col min="28" max="28" width="9.140625" style="215"/>
    <col min="29" max="29" width="9.28515625" style="215" bestFit="1" customWidth="1"/>
    <col min="30" max="16384" width="9.140625" style="215"/>
  </cols>
  <sheetData>
    <row r="1" spans="1:27" s="198" customFormat="1" ht="18.75" customHeight="1" thickBot="1" x14ac:dyDescent="0.3">
      <c r="A1" s="914" t="s">
        <v>197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6"/>
    </row>
    <row r="2" spans="1:27" s="198" customFormat="1" x14ac:dyDescent="0.25">
      <c r="A2" s="917" t="s">
        <v>90</v>
      </c>
      <c r="B2" s="918" t="s">
        <v>91</v>
      </c>
      <c r="C2" s="919" t="s">
        <v>92</v>
      </c>
      <c r="D2" s="920"/>
      <c r="E2" s="920"/>
      <c r="F2" s="921"/>
      <c r="G2" s="922" t="s">
        <v>93</v>
      </c>
      <c r="H2" s="923" t="s">
        <v>94</v>
      </c>
      <c r="I2" s="924"/>
      <c r="J2" s="924"/>
      <c r="K2" s="924"/>
      <c r="L2" s="924"/>
      <c r="M2" s="925"/>
      <c r="N2" s="926" t="s">
        <v>189</v>
      </c>
      <c r="O2" s="927"/>
      <c r="P2" s="927"/>
      <c r="Q2" s="927"/>
      <c r="R2" s="927"/>
      <c r="S2" s="927"/>
      <c r="T2" s="927"/>
      <c r="U2" s="928"/>
    </row>
    <row r="3" spans="1:27" s="198" customFormat="1" ht="16.5" thickBot="1" x14ac:dyDescent="0.3">
      <c r="A3" s="929"/>
      <c r="B3" s="930"/>
      <c r="C3" s="931" t="s">
        <v>95</v>
      </c>
      <c r="D3" s="932" t="s">
        <v>96</v>
      </c>
      <c r="E3" s="933" t="s">
        <v>97</v>
      </c>
      <c r="F3" s="934"/>
      <c r="G3" s="935"/>
      <c r="H3" s="936" t="s">
        <v>5</v>
      </c>
      <c r="I3" s="937" t="s">
        <v>98</v>
      </c>
      <c r="J3" s="938"/>
      <c r="K3" s="938"/>
      <c r="L3" s="939"/>
      <c r="M3" s="940" t="s">
        <v>99</v>
      </c>
      <c r="N3" s="941"/>
      <c r="O3" s="942"/>
      <c r="P3" s="942"/>
      <c r="Q3" s="942"/>
      <c r="R3" s="942"/>
      <c r="S3" s="942"/>
      <c r="T3" s="942"/>
      <c r="U3" s="943"/>
    </row>
    <row r="4" spans="1:27" s="198" customFormat="1" ht="16.5" thickBot="1" x14ac:dyDescent="0.3">
      <c r="A4" s="929"/>
      <c r="B4" s="930"/>
      <c r="C4" s="931"/>
      <c r="D4" s="932"/>
      <c r="E4" s="932" t="s">
        <v>100</v>
      </c>
      <c r="F4" s="944" t="s">
        <v>101</v>
      </c>
      <c r="G4" s="935"/>
      <c r="H4" s="945"/>
      <c r="I4" s="946" t="s">
        <v>18</v>
      </c>
      <c r="J4" s="946" t="s">
        <v>102</v>
      </c>
      <c r="K4" s="946" t="s">
        <v>103</v>
      </c>
      <c r="L4" s="946" t="s">
        <v>104</v>
      </c>
      <c r="M4" s="947"/>
      <c r="N4" s="948" t="s">
        <v>105</v>
      </c>
      <c r="O4" s="949"/>
      <c r="P4" s="948" t="s">
        <v>106</v>
      </c>
      <c r="Q4" s="949"/>
      <c r="R4" s="948" t="s">
        <v>107</v>
      </c>
      <c r="S4" s="949"/>
      <c r="T4" s="948" t="s">
        <v>108</v>
      </c>
      <c r="U4" s="949"/>
    </row>
    <row r="5" spans="1:27" s="198" customFormat="1" ht="16.5" thickBot="1" x14ac:dyDescent="0.3">
      <c r="A5" s="929"/>
      <c r="B5" s="930"/>
      <c r="C5" s="931"/>
      <c r="D5" s="932"/>
      <c r="E5" s="932"/>
      <c r="F5" s="944"/>
      <c r="G5" s="935"/>
      <c r="H5" s="945"/>
      <c r="I5" s="950"/>
      <c r="J5" s="950"/>
      <c r="K5" s="950"/>
      <c r="L5" s="950"/>
      <c r="M5" s="947"/>
      <c r="N5" s="349">
        <v>1</v>
      </c>
      <c r="O5" s="348" t="s">
        <v>109</v>
      </c>
      <c r="P5" s="349">
        <v>3</v>
      </c>
      <c r="Q5" s="350" t="s">
        <v>110</v>
      </c>
      <c r="R5" s="347">
        <v>5</v>
      </c>
      <c r="S5" s="350" t="s">
        <v>111</v>
      </c>
      <c r="T5" s="349">
        <v>7</v>
      </c>
      <c r="U5" s="350">
        <v>8</v>
      </c>
    </row>
    <row r="6" spans="1:27" s="198" customFormat="1" ht="16.5" thickBot="1" x14ac:dyDescent="0.3">
      <c r="A6" s="929"/>
      <c r="B6" s="930"/>
      <c r="C6" s="931"/>
      <c r="D6" s="932"/>
      <c r="E6" s="932"/>
      <c r="F6" s="944"/>
      <c r="G6" s="935"/>
      <c r="H6" s="945"/>
      <c r="I6" s="950"/>
      <c r="J6" s="950"/>
      <c r="K6" s="950"/>
      <c r="L6" s="950"/>
      <c r="M6" s="951"/>
      <c r="N6" s="952"/>
      <c r="O6" s="953"/>
      <c r="P6" s="953"/>
      <c r="Q6" s="953"/>
      <c r="R6" s="953"/>
      <c r="S6" s="953"/>
      <c r="T6" s="953"/>
      <c r="U6" s="954"/>
    </row>
    <row r="7" spans="1:27" s="198" customFormat="1" ht="16.5" thickBot="1" x14ac:dyDescent="0.3">
      <c r="A7" s="955"/>
      <c r="B7" s="956"/>
      <c r="C7" s="957"/>
      <c r="D7" s="958"/>
      <c r="E7" s="958"/>
      <c r="F7" s="959"/>
      <c r="G7" s="960"/>
      <c r="H7" s="961"/>
      <c r="I7" s="962"/>
      <c r="J7" s="962"/>
      <c r="K7" s="962"/>
      <c r="L7" s="962"/>
      <c r="M7" s="963"/>
      <c r="N7" s="349"/>
      <c r="O7" s="350"/>
      <c r="P7" s="349"/>
      <c r="Q7" s="350"/>
      <c r="R7" s="349"/>
      <c r="S7" s="350"/>
      <c r="T7" s="349"/>
      <c r="U7" s="350"/>
    </row>
    <row r="8" spans="1:27" s="198" customFormat="1" ht="16.5" thickBot="1" x14ac:dyDescent="0.3">
      <c r="A8" s="358">
        <v>1</v>
      </c>
      <c r="B8" s="964">
        <v>2</v>
      </c>
      <c r="C8" s="965">
        <v>3</v>
      </c>
      <c r="D8" s="358">
        <v>4</v>
      </c>
      <c r="E8" s="358">
        <v>5</v>
      </c>
      <c r="F8" s="358">
        <v>6</v>
      </c>
      <c r="G8" s="358">
        <v>7</v>
      </c>
      <c r="H8" s="358">
        <v>8</v>
      </c>
      <c r="I8" s="358">
        <v>9</v>
      </c>
      <c r="J8" s="358">
        <v>10</v>
      </c>
      <c r="K8" s="358">
        <v>11</v>
      </c>
      <c r="L8" s="358">
        <v>12</v>
      </c>
      <c r="M8" s="966">
        <v>13</v>
      </c>
      <c r="N8" s="349">
        <v>14</v>
      </c>
      <c r="O8" s="349">
        <v>16</v>
      </c>
      <c r="P8" s="967">
        <v>17</v>
      </c>
      <c r="Q8" s="967">
        <v>19</v>
      </c>
      <c r="R8" s="349">
        <v>20</v>
      </c>
      <c r="S8" s="349">
        <v>22</v>
      </c>
      <c r="T8" s="967">
        <v>23</v>
      </c>
      <c r="U8" s="964">
        <v>24</v>
      </c>
      <c r="V8" s="200">
        <v>25</v>
      </c>
      <c r="W8" s="199">
        <v>26</v>
      </c>
      <c r="X8" s="201">
        <v>27</v>
      </c>
      <c r="Y8" s="199">
        <v>28</v>
      </c>
      <c r="Z8" s="201">
        <v>29</v>
      </c>
    </row>
    <row r="9" spans="1:27" s="198" customFormat="1" ht="16.5" thickBot="1" x14ac:dyDescent="0.3">
      <c r="A9" s="968" t="s">
        <v>112</v>
      </c>
      <c r="B9" s="969"/>
      <c r="C9" s="970"/>
      <c r="D9" s="970"/>
      <c r="E9" s="970"/>
      <c r="F9" s="970"/>
      <c r="G9" s="970"/>
      <c r="H9" s="970"/>
      <c r="I9" s="970"/>
      <c r="J9" s="970"/>
      <c r="K9" s="970"/>
      <c r="L9" s="970"/>
      <c r="M9" s="970"/>
      <c r="N9" s="969"/>
      <c r="O9" s="969"/>
      <c r="P9" s="969"/>
      <c r="Q9" s="969"/>
      <c r="R9" s="969"/>
      <c r="S9" s="969"/>
      <c r="T9" s="969"/>
      <c r="U9" s="971"/>
    </row>
    <row r="10" spans="1:27" s="198" customFormat="1" ht="16.5" thickBot="1" x14ac:dyDescent="0.3">
      <c r="A10" s="972" t="s">
        <v>113</v>
      </c>
      <c r="B10" s="973"/>
      <c r="C10" s="973"/>
      <c r="D10" s="973"/>
      <c r="E10" s="973"/>
      <c r="F10" s="973"/>
      <c r="G10" s="973"/>
      <c r="H10" s="973"/>
      <c r="I10" s="973"/>
      <c r="J10" s="973"/>
      <c r="K10" s="973"/>
      <c r="L10" s="973"/>
      <c r="M10" s="973"/>
      <c r="N10" s="973"/>
      <c r="O10" s="973"/>
      <c r="P10" s="973"/>
      <c r="Q10" s="973"/>
      <c r="R10" s="973"/>
      <c r="S10" s="973"/>
      <c r="T10" s="973"/>
      <c r="U10" s="974"/>
    </row>
    <row r="11" spans="1:27" s="198" customFormat="1" ht="31.5" x14ac:dyDescent="0.25">
      <c r="A11" s="202" t="s">
        <v>114</v>
      </c>
      <c r="B11" s="203" t="s">
        <v>417</v>
      </c>
      <c r="C11" s="97"/>
      <c r="D11" s="86"/>
      <c r="E11" s="441"/>
      <c r="F11" s="285"/>
      <c r="G11" s="286">
        <f>G12+G13+G14</f>
        <v>6</v>
      </c>
      <c r="H11" s="287">
        <f>SUM(H12:H14)</f>
        <v>180</v>
      </c>
      <c r="I11" s="287">
        <f>I12+I13+I14</f>
        <v>12</v>
      </c>
      <c r="J11" s="442"/>
      <c r="K11" s="443"/>
      <c r="L11" s="443" t="s">
        <v>175</v>
      </c>
      <c r="M11" s="444">
        <f t="shared" ref="M11:M21" si="0">H11-I11</f>
        <v>168</v>
      </c>
      <c r="N11" s="445"/>
      <c r="O11" s="446"/>
      <c r="P11" s="447"/>
      <c r="Q11" s="446"/>
      <c r="R11" s="447"/>
      <c r="S11" s="448"/>
      <c r="T11" s="445"/>
      <c r="U11" s="446"/>
    </row>
    <row r="12" spans="1:27" s="198" customFormat="1" ht="31.5" x14ac:dyDescent="0.25">
      <c r="A12" s="204" t="s">
        <v>115</v>
      </c>
      <c r="B12" s="205" t="s">
        <v>417</v>
      </c>
      <c r="C12" s="90"/>
      <c r="D12" s="87">
        <v>1</v>
      </c>
      <c r="E12" s="90"/>
      <c r="F12" s="288"/>
      <c r="G12" s="289">
        <v>2</v>
      </c>
      <c r="H12" s="101">
        <f t="shared" ref="H12:H21" si="1">G12*30</f>
        <v>60</v>
      </c>
      <c r="I12" s="399" t="s">
        <v>421</v>
      </c>
      <c r="J12" s="449"/>
      <c r="K12" s="450"/>
      <c r="L12" s="450" t="s">
        <v>173</v>
      </c>
      <c r="M12" s="405">
        <f t="shared" si="0"/>
        <v>56</v>
      </c>
      <c r="N12" s="451" t="s">
        <v>173</v>
      </c>
      <c r="O12" s="452"/>
      <c r="P12" s="453"/>
      <c r="Q12" s="454"/>
      <c r="R12" s="453"/>
      <c r="S12" s="455"/>
      <c r="T12" s="456"/>
      <c r="U12" s="454"/>
      <c r="AA12" s="206">
        <f>I12/H12</f>
        <v>6.6666666666666666E-2</v>
      </c>
    </row>
    <row r="13" spans="1:27" s="198" customFormat="1" ht="31.5" x14ac:dyDescent="0.25">
      <c r="A13" s="204" t="s">
        <v>116</v>
      </c>
      <c r="B13" s="205" t="s">
        <v>417</v>
      </c>
      <c r="C13" s="90"/>
      <c r="D13" s="87">
        <v>2</v>
      </c>
      <c r="E13" s="90"/>
      <c r="F13" s="288"/>
      <c r="G13" s="289">
        <v>2</v>
      </c>
      <c r="H13" s="101">
        <f t="shared" si="1"/>
        <v>60</v>
      </c>
      <c r="I13" s="399" t="s">
        <v>421</v>
      </c>
      <c r="J13" s="449"/>
      <c r="K13" s="450"/>
      <c r="L13" s="450" t="s">
        <v>173</v>
      </c>
      <c r="M13" s="457">
        <f t="shared" si="0"/>
        <v>56</v>
      </c>
      <c r="N13" s="456"/>
      <c r="O13" s="454" t="s">
        <v>173</v>
      </c>
      <c r="P13" s="453"/>
      <c r="Q13" s="454"/>
      <c r="R13" s="453"/>
      <c r="S13" s="455"/>
      <c r="T13" s="456"/>
      <c r="U13" s="454"/>
      <c r="AA13" s="206">
        <f t="shared" ref="AA13:AA80" si="2">I13/H13</f>
        <v>6.6666666666666666E-2</v>
      </c>
    </row>
    <row r="14" spans="1:27" s="198" customFormat="1" ht="31.5" x14ac:dyDescent="0.25">
      <c r="A14" s="204" t="s">
        <v>117</v>
      </c>
      <c r="B14" s="205" t="s">
        <v>417</v>
      </c>
      <c r="C14" s="90"/>
      <c r="D14" s="87">
        <v>8</v>
      </c>
      <c r="E14" s="88"/>
      <c r="F14" s="288"/>
      <c r="G14" s="289">
        <v>2</v>
      </c>
      <c r="H14" s="101">
        <f t="shared" si="1"/>
        <v>60</v>
      </c>
      <c r="I14" s="399" t="s">
        <v>421</v>
      </c>
      <c r="J14" s="449"/>
      <c r="K14" s="450"/>
      <c r="L14" s="450" t="s">
        <v>173</v>
      </c>
      <c r="M14" s="458">
        <f t="shared" si="0"/>
        <v>56</v>
      </c>
      <c r="N14" s="456"/>
      <c r="O14" s="454"/>
      <c r="P14" s="453"/>
      <c r="Q14" s="454"/>
      <c r="R14" s="453"/>
      <c r="S14" s="455"/>
      <c r="T14" s="459"/>
      <c r="U14" s="460" t="s">
        <v>173</v>
      </c>
      <c r="AA14" s="206">
        <f t="shared" si="2"/>
        <v>6.6666666666666666E-2</v>
      </c>
    </row>
    <row r="15" spans="1:27" s="198" customFormat="1" ht="35.25" customHeight="1" x14ac:dyDescent="0.25">
      <c r="A15" s="207" t="s">
        <v>187</v>
      </c>
      <c r="B15" s="208" t="s">
        <v>15</v>
      </c>
      <c r="C15" s="90">
        <v>1</v>
      </c>
      <c r="D15" s="89"/>
      <c r="E15" s="88"/>
      <c r="F15" s="290"/>
      <c r="G15" s="291">
        <v>5</v>
      </c>
      <c r="H15" s="87">
        <f t="shared" si="1"/>
        <v>150</v>
      </c>
      <c r="I15" s="461">
        <v>8</v>
      </c>
      <c r="J15" s="462" t="s">
        <v>174</v>
      </c>
      <c r="K15" s="463"/>
      <c r="L15" s="463"/>
      <c r="M15" s="243">
        <f t="shared" si="0"/>
        <v>142</v>
      </c>
      <c r="N15" s="456" t="s">
        <v>174</v>
      </c>
      <c r="O15" s="454"/>
      <c r="P15" s="453"/>
      <c r="Q15" s="454"/>
      <c r="R15" s="453"/>
      <c r="S15" s="455"/>
      <c r="T15" s="456"/>
      <c r="U15" s="464"/>
      <c r="AA15" s="206"/>
    </row>
    <row r="16" spans="1:27" s="198" customFormat="1" ht="19.5" customHeight="1" x14ac:dyDescent="0.25">
      <c r="A16" s="207" t="s">
        <v>188</v>
      </c>
      <c r="B16" s="208" t="s">
        <v>16</v>
      </c>
      <c r="C16" s="90">
        <v>1</v>
      </c>
      <c r="D16" s="87"/>
      <c r="E16" s="90"/>
      <c r="F16" s="292"/>
      <c r="G16" s="291">
        <v>6</v>
      </c>
      <c r="H16" s="87">
        <f t="shared" si="1"/>
        <v>180</v>
      </c>
      <c r="I16" s="461">
        <v>20</v>
      </c>
      <c r="J16" s="462" t="s">
        <v>175</v>
      </c>
      <c r="K16" s="463"/>
      <c r="L16" s="463" t="s">
        <v>176</v>
      </c>
      <c r="M16" s="243">
        <f t="shared" si="0"/>
        <v>160</v>
      </c>
      <c r="N16" s="465" t="s">
        <v>177</v>
      </c>
      <c r="O16" s="466"/>
      <c r="P16" s="449"/>
      <c r="Q16" s="467"/>
      <c r="R16" s="449"/>
      <c r="S16" s="468"/>
      <c r="T16" s="465"/>
      <c r="U16" s="467"/>
      <c r="AA16" s="206"/>
    </row>
    <row r="17" spans="1:29" s="198" customFormat="1" ht="18" customHeight="1" x14ac:dyDescent="0.25">
      <c r="A17" s="209" t="s">
        <v>118</v>
      </c>
      <c r="B17" s="210" t="s">
        <v>206</v>
      </c>
      <c r="C17" s="90">
        <v>1</v>
      </c>
      <c r="D17" s="87"/>
      <c r="E17" s="90"/>
      <c r="F17" s="87"/>
      <c r="G17" s="294">
        <v>5</v>
      </c>
      <c r="H17" s="87">
        <f t="shared" si="1"/>
        <v>150</v>
      </c>
      <c r="I17" s="461">
        <v>12</v>
      </c>
      <c r="J17" s="462" t="s">
        <v>174</v>
      </c>
      <c r="K17" s="463"/>
      <c r="L17" s="463" t="s">
        <v>178</v>
      </c>
      <c r="M17" s="243">
        <f t="shared" si="0"/>
        <v>138</v>
      </c>
      <c r="N17" s="456" t="s">
        <v>179</v>
      </c>
      <c r="O17" s="454"/>
      <c r="P17" s="453"/>
      <c r="Q17" s="454"/>
      <c r="R17" s="453"/>
      <c r="S17" s="455"/>
      <c r="T17" s="456"/>
      <c r="U17" s="454"/>
      <c r="AA17" s="206"/>
      <c r="AC17" s="198">
        <f>G11+G15+G16+G17+G18+G19+G20+G21+G27+G28+G29+G30+G31+G32+G33+G34+G35</f>
        <v>73</v>
      </c>
    </row>
    <row r="18" spans="1:29" s="198" customFormat="1" ht="33" customHeight="1" x14ac:dyDescent="0.25">
      <c r="A18" s="207" t="s">
        <v>119</v>
      </c>
      <c r="B18" s="210" t="s">
        <v>251</v>
      </c>
      <c r="C18" s="90"/>
      <c r="D18" s="89" t="s">
        <v>194</v>
      </c>
      <c r="E18" s="88"/>
      <c r="F18" s="290"/>
      <c r="G18" s="291">
        <v>4</v>
      </c>
      <c r="H18" s="87">
        <f t="shared" si="1"/>
        <v>120</v>
      </c>
      <c r="I18" s="461">
        <v>4</v>
      </c>
      <c r="J18" s="462" t="s">
        <v>173</v>
      </c>
      <c r="K18" s="463"/>
      <c r="L18" s="463"/>
      <c r="M18" s="243">
        <f t="shared" si="0"/>
        <v>116</v>
      </c>
      <c r="N18" s="456" t="s">
        <v>173</v>
      </c>
      <c r="O18" s="454"/>
      <c r="P18" s="453"/>
      <c r="Q18" s="454"/>
      <c r="R18" s="453"/>
      <c r="S18" s="455"/>
      <c r="T18" s="456"/>
      <c r="U18" s="454"/>
      <c r="AA18" s="206"/>
    </row>
    <row r="19" spans="1:29" s="198" customFormat="1" ht="18" customHeight="1" x14ac:dyDescent="0.25">
      <c r="A19" s="209" t="s">
        <v>215</v>
      </c>
      <c r="B19" s="210" t="s">
        <v>207</v>
      </c>
      <c r="C19" s="295"/>
      <c r="D19" s="87">
        <v>1</v>
      </c>
      <c r="E19" s="90"/>
      <c r="F19" s="87"/>
      <c r="G19" s="294">
        <v>3</v>
      </c>
      <c r="H19" s="87">
        <f t="shared" si="1"/>
        <v>90</v>
      </c>
      <c r="I19" s="461">
        <v>16</v>
      </c>
      <c r="J19" s="462" t="s">
        <v>174</v>
      </c>
      <c r="K19" s="463" t="s">
        <v>176</v>
      </c>
      <c r="L19" s="463"/>
      <c r="M19" s="243">
        <f t="shared" si="0"/>
        <v>74</v>
      </c>
      <c r="N19" s="465" t="s">
        <v>180</v>
      </c>
      <c r="O19" s="467"/>
      <c r="P19" s="449"/>
      <c r="Q19" s="467"/>
      <c r="R19" s="449"/>
      <c r="S19" s="468"/>
      <c r="T19" s="465"/>
      <c r="U19" s="467"/>
      <c r="AA19" s="206"/>
      <c r="AC19" s="198">
        <f>92+60+60+60+90+30+66+72+54+72+36+54+54+30+90</f>
        <v>920</v>
      </c>
    </row>
    <row r="20" spans="1:29" s="198" customFormat="1" ht="31.5" x14ac:dyDescent="0.25">
      <c r="A20" s="207" t="s">
        <v>121</v>
      </c>
      <c r="B20" s="208" t="s">
        <v>262</v>
      </c>
      <c r="C20" s="90"/>
      <c r="D20" s="89" t="s">
        <v>194</v>
      </c>
      <c r="E20" s="88"/>
      <c r="F20" s="290"/>
      <c r="G20" s="291">
        <v>3</v>
      </c>
      <c r="H20" s="87">
        <f t="shared" si="1"/>
        <v>90</v>
      </c>
      <c r="I20" s="461">
        <v>4</v>
      </c>
      <c r="J20" s="462" t="s">
        <v>173</v>
      </c>
      <c r="K20" s="463"/>
      <c r="L20" s="463"/>
      <c r="M20" s="243">
        <f t="shared" si="0"/>
        <v>86</v>
      </c>
      <c r="N20" s="456" t="s">
        <v>173</v>
      </c>
      <c r="O20" s="454"/>
      <c r="P20" s="453"/>
      <c r="Q20" s="454"/>
      <c r="R20" s="453"/>
      <c r="S20" s="455"/>
      <c r="T20" s="456"/>
      <c r="U20" s="464"/>
      <c r="AA20" s="206">
        <f t="shared" si="2"/>
        <v>4.4444444444444446E-2</v>
      </c>
    </row>
    <row r="21" spans="1:29" s="198" customFormat="1" x14ac:dyDescent="0.25">
      <c r="A21" s="211" t="s">
        <v>122</v>
      </c>
      <c r="B21" s="469" t="s">
        <v>264</v>
      </c>
      <c r="C21" s="296"/>
      <c r="D21" s="95">
        <v>1</v>
      </c>
      <c r="E21" s="470"/>
      <c r="F21" s="95"/>
      <c r="G21" s="297">
        <v>4</v>
      </c>
      <c r="H21" s="95">
        <f t="shared" si="1"/>
        <v>120</v>
      </c>
      <c r="I21" s="471">
        <v>4</v>
      </c>
      <c r="J21" s="472" t="s">
        <v>173</v>
      </c>
      <c r="K21" s="473"/>
      <c r="L21" s="474"/>
      <c r="M21" s="243">
        <f t="shared" si="0"/>
        <v>116</v>
      </c>
      <c r="N21" s="475" t="s">
        <v>173</v>
      </c>
      <c r="O21" s="476"/>
      <c r="P21" s="462"/>
      <c r="Q21" s="477"/>
      <c r="R21" s="462"/>
      <c r="S21" s="478"/>
      <c r="T21" s="479"/>
      <c r="U21" s="477"/>
      <c r="AA21" s="206">
        <f>I18/H18</f>
        <v>3.3333333333333333E-2</v>
      </c>
    </row>
    <row r="22" spans="1:29" hidden="1" x14ac:dyDescent="0.25">
      <c r="A22" s="213"/>
      <c r="B22" s="214"/>
      <c r="C22" s="298"/>
      <c r="D22" s="299"/>
      <c r="E22" s="480"/>
      <c r="F22" s="300"/>
      <c r="G22" s="301"/>
      <c r="H22" s="302"/>
      <c r="I22" s="399"/>
      <c r="J22" s="481"/>
      <c r="K22" s="482"/>
      <c r="L22" s="482"/>
      <c r="M22" s="444"/>
      <c r="N22" s="456"/>
      <c r="O22" s="454"/>
      <c r="P22" s="453"/>
      <c r="Q22" s="454"/>
      <c r="R22" s="483"/>
      <c r="S22" s="484"/>
      <c r="T22" s="485"/>
      <c r="U22" s="466"/>
      <c r="AA22" s="206" t="e">
        <f t="shared" si="2"/>
        <v>#DIV/0!</v>
      </c>
    </row>
    <row r="23" spans="1:29" hidden="1" x14ac:dyDescent="0.25">
      <c r="A23" s="213"/>
      <c r="B23" s="214"/>
      <c r="C23" s="298"/>
      <c r="D23" s="87"/>
      <c r="E23" s="480"/>
      <c r="F23" s="300"/>
      <c r="G23" s="301"/>
      <c r="H23" s="302"/>
      <c r="I23" s="399"/>
      <c r="J23" s="481"/>
      <c r="K23" s="482"/>
      <c r="L23" s="482"/>
      <c r="M23" s="444"/>
      <c r="N23" s="456"/>
      <c r="O23" s="454"/>
      <c r="P23" s="453"/>
      <c r="Q23" s="454"/>
      <c r="R23" s="483"/>
      <c r="S23" s="484"/>
      <c r="T23" s="485"/>
      <c r="U23" s="466"/>
      <c r="AA23" s="206" t="e">
        <f t="shared" si="2"/>
        <v>#DIV/0!</v>
      </c>
    </row>
    <row r="24" spans="1:29" hidden="1" x14ac:dyDescent="0.25">
      <c r="A24" s="213"/>
      <c r="B24" s="214"/>
      <c r="C24" s="298"/>
      <c r="D24" s="299"/>
      <c r="E24" s="486"/>
      <c r="F24" s="300"/>
      <c r="G24" s="301"/>
      <c r="H24" s="302"/>
      <c r="I24" s="399"/>
      <c r="J24" s="481"/>
      <c r="K24" s="482"/>
      <c r="L24" s="482"/>
      <c r="M24" s="444"/>
      <c r="N24" s="456"/>
      <c r="O24" s="454"/>
      <c r="P24" s="453"/>
      <c r="Q24" s="454"/>
      <c r="R24" s="483"/>
      <c r="S24" s="484"/>
      <c r="T24" s="485"/>
      <c r="U24" s="466"/>
      <c r="AA24" s="206" t="e">
        <f t="shared" si="2"/>
        <v>#DIV/0!</v>
      </c>
    </row>
    <row r="25" spans="1:29" hidden="1" x14ac:dyDescent="0.25">
      <c r="A25" s="213"/>
      <c r="B25" s="214"/>
      <c r="C25" s="298"/>
      <c r="D25" s="299"/>
      <c r="E25" s="486"/>
      <c r="F25" s="300"/>
      <c r="G25" s="301"/>
      <c r="H25" s="302"/>
      <c r="I25" s="399"/>
      <c r="J25" s="481"/>
      <c r="K25" s="482"/>
      <c r="L25" s="482"/>
      <c r="M25" s="444"/>
      <c r="N25" s="456"/>
      <c r="O25" s="454"/>
      <c r="P25" s="487"/>
      <c r="Q25" s="454"/>
      <c r="R25" s="483"/>
      <c r="S25" s="484"/>
      <c r="T25" s="485"/>
      <c r="U25" s="466"/>
      <c r="AA25" s="206" t="e">
        <f t="shared" si="2"/>
        <v>#DIV/0!</v>
      </c>
    </row>
    <row r="26" spans="1:29" hidden="1" x14ac:dyDescent="0.25">
      <c r="A26" s="213"/>
      <c r="B26" s="214"/>
      <c r="C26" s="298"/>
      <c r="D26" s="91"/>
      <c r="E26" s="486"/>
      <c r="F26" s="300"/>
      <c r="G26" s="301"/>
      <c r="H26" s="302"/>
      <c r="I26" s="236"/>
      <c r="J26" s="481"/>
      <c r="K26" s="482"/>
      <c r="L26" s="482"/>
      <c r="M26" s="444"/>
      <c r="N26" s="456"/>
      <c r="O26" s="454"/>
      <c r="P26" s="453"/>
      <c r="Q26" s="454"/>
      <c r="R26" s="488"/>
      <c r="S26" s="489"/>
      <c r="T26" s="490"/>
      <c r="U26" s="466"/>
      <c r="AA26" s="206" t="e">
        <f t="shared" si="2"/>
        <v>#DIV/0!</v>
      </c>
    </row>
    <row r="27" spans="1:29" s="198" customFormat="1" x14ac:dyDescent="0.25">
      <c r="A27" s="207" t="s">
        <v>123</v>
      </c>
      <c r="B27" s="210" t="s">
        <v>193</v>
      </c>
      <c r="C27" s="298"/>
      <c r="D27" s="87">
        <v>2</v>
      </c>
      <c r="E27" s="480"/>
      <c r="F27" s="300"/>
      <c r="G27" s="303">
        <v>6</v>
      </c>
      <c r="H27" s="299">
        <f t="shared" ref="H27:H35" si="3">G27*30</f>
        <v>180</v>
      </c>
      <c r="I27" s="461">
        <v>4</v>
      </c>
      <c r="J27" s="491" t="s">
        <v>173</v>
      </c>
      <c r="K27" s="474"/>
      <c r="L27" s="474"/>
      <c r="M27" s="243">
        <f t="shared" ref="M27:M33" si="4">H27-I27</f>
        <v>176</v>
      </c>
      <c r="N27" s="456"/>
      <c r="O27" s="454" t="s">
        <v>173</v>
      </c>
      <c r="P27" s="487"/>
      <c r="Q27" s="492"/>
      <c r="R27" s="487"/>
      <c r="S27" s="493"/>
      <c r="T27" s="494"/>
      <c r="U27" s="492"/>
      <c r="AA27" s="206">
        <f>I19/H19</f>
        <v>0.17777777777777778</v>
      </c>
    </row>
    <row r="28" spans="1:29" s="198" customFormat="1" ht="16.5" customHeight="1" x14ac:dyDescent="0.25">
      <c r="A28" s="207" t="s">
        <v>124</v>
      </c>
      <c r="B28" s="210" t="s">
        <v>268</v>
      </c>
      <c r="C28" s="295">
        <v>2</v>
      </c>
      <c r="D28" s="87"/>
      <c r="E28" s="90"/>
      <c r="F28" s="87"/>
      <c r="G28" s="291">
        <v>4</v>
      </c>
      <c r="H28" s="87">
        <f t="shared" si="3"/>
        <v>120</v>
      </c>
      <c r="I28" s="461">
        <v>8</v>
      </c>
      <c r="J28" s="462" t="s">
        <v>173</v>
      </c>
      <c r="K28" s="463"/>
      <c r="L28" s="463" t="s">
        <v>173</v>
      </c>
      <c r="M28" s="243">
        <f t="shared" si="4"/>
        <v>112</v>
      </c>
      <c r="N28" s="465"/>
      <c r="O28" s="467" t="s">
        <v>174</v>
      </c>
      <c r="P28" s="449"/>
      <c r="Q28" s="467"/>
      <c r="R28" s="449"/>
      <c r="S28" s="468"/>
      <c r="T28" s="465"/>
      <c r="U28" s="467"/>
      <c r="AA28" s="206">
        <f>I17/H17</f>
        <v>0.08</v>
      </c>
    </row>
    <row r="29" spans="1:29" s="198" customFormat="1" x14ac:dyDescent="0.25">
      <c r="A29" s="209" t="s">
        <v>125</v>
      </c>
      <c r="B29" s="210" t="s">
        <v>127</v>
      </c>
      <c r="C29" s="295">
        <v>2</v>
      </c>
      <c r="D29" s="87"/>
      <c r="E29" s="90"/>
      <c r="F29" s="87"/>
      <c r="G29" s="294">
        <v>6</v>
      </c>
      <c r="H29" s="87">
        <f t="shared" si="3"/>
        <v>180</v>
      </c>
      <c r="I29" s="461">
        <v>20</v>
      </c>
      <c r="J29" s="462" t="s">
        <v>179</v>
      </c>
      <c r="K29" s="463"/>
      <c r="L29" s="463" t="s">
        <v>176</v>
      </c>
      <c r="M29" s="243">
        <f t="shared" si="4"/>
        <v>160</v>
      </c>
      <c r="N29" s="456"/>
      <c r="O29" s="454" t="s">
        <v>181</v>
      </c>
      <c r="P29" s="453"/>
      <c r="Q29" s="454"/>
      <c r="R29" s="453"/>
      <c r="S29" s="455"/>
      <c r="T29" s="456"/>
      <c r="U29" s="454"/>
      <c r="AA29" s="206">
        <f>I27/H27</f>
        <v>2.2222222222222223E-2</v>
      </c>
    </row>
    <row r="30" spans="1:29" s="198" customFormat="1" ht="31.5" x14ac:dyDescent="0.25">
      <c r="A30" s="207" t="s">
        <v>126</v>
      </c>
      <c r="B30" s="208" t="s">
        <v>120</v>
      </c>
      <c r="C30" s="90"/>
      <c r="D30" s="87">
        <v>2</v>
      </c>
      <c r="E30" s="90"/>
      <c r="F30" s="292"/>
      <c r="G30" s="291">
        <v>3</v>
      </c>
      <c r="H30" s="87">
        <f t="shared" si="3"/>
        <v>90</v>
      </c>
      <c r="I30" s="461">
        <v>4</v>
      </c>
      <c r="J30" s="462" t="s">
        <v>173</v>
      </c>
      <c r="K30" s="463"/>
      <c r="L30" s="463"/>
      <c r="M30" s="243">
        <f t="shared" si="4"/>
        <v>86</v>
      </c>
      <c r="N30" s="456"/>
      <c r="O30" s="464" t="s">
        <v>173</v>
      </c>
      <c r="P30" s="453"/>
      <c r="Q30" s="454"/>
      <c r="R30" s="453"/>
      <c r="S30" s="455"/>
      <c r="T30" s="456"/>
      <c r="U30" s="454"/>
      <c r="AA30" s="206">
        <f t="shared" si="2"/>
        <v>4.4444444444444446E-2</v>
      </c>
    </row>
    <row r="31" spans="1:29" s="198" customFormat="1" x14ac:dyDescent="0.25">
      <c r="A31" s="207" t="s">
        <v>195</v>
      </c>
      <c r="B31" s="208" t="s">
        <v>22</v>
      </c>
      <c r="C31" s="90">
        <v>2</v>
      </c>
      <c r="D31" s="87"/>
      <c r="E31" s="90"/>
      <c r="F31" s="292"/>
      <c r="G31" s="291">
        <v>3</v>
      </c>
      <c r="H31" s="87">
        <f t="shared" si="3"/>
        <v>90</v>
      </c>
      <c r="I31" s="461">
        <v>4</v>
      </c>
      <c r="J31" s="462" t="s">
        <v>173</v>
      </c>
      <c r="K31" s="463"/>
      <c r="L31" s="463"/>
      <c r="M31" s="243">
        <f t="shared" si="4"/>
        <v>86</v>
      </c>
      <c r="N31" s="456"/>
      <c r="O31" s="464" t="s">
        <v>173</v>
      </c>
      <c r="P31" s="453"/>
      <c r="Q31" s="454"/>
      <c r="R31" s="453"/>
      <c r="S31" s="455"/>
      <c r="T31" s="456"/>
      <c r="U31" s="454"/>
      <c r="AA31" s="206">
        <f t="shared" si="2"/>
        <v>4.4444444444444446E-2</v>
      </c>
    </row>
    <row r="32" spans="1:29" s="198" customFormat="1" ht="18" customHeight="1" x14ac:dyDescent="0.25">
      <c r="A32" s="209" t="s">
        <v>196</v>
      </c>
      <c r="B32" s="210" t="s">
        <v>208</v>
      </c>
      <c r="C32" s="295"/>
      <c r="D32" s="87">
        <v>2</v>
      </c>
      <c r="E32" s="90"/>
      <c r="F32" s="87"/>
      <c r="G32" s="294">
        <v>4</v>
      </c>
      <c r="H32" s="87">
        <f t="shared" si="3"/>
        <v>120</v>
      </c>
      <c r="I32" s="461">
        <v>8</v>
      </c>
      <c r="J32" s="462" t="s">
        <v>173</v>
      </c>
      <c r="K32" s="463"/>
      <c r="L32" s="463" t="s">
        <v>173</v>
      </c>
      <c r="M32" s="243">
        <f t="shared" si="4"/>
        <v>112</v>
      </c>
      <c r="N32" s="465"/>
      <c r="O32" s="467" t="s">
        <v>174</v>
      </c>
      <c r="P32" s="449"/>
      <c r="Q32" s="467"/>
      <c r="R32" s="449"/>
      <c r="S32" s="468"/>
      <c r="T32" s="465"/>
      <c r="U32" s="467"/>
      <c r="AA32" s="206">
        <f t="shared" si="2"/>
        <v>6.6666666666666666E-2</v>
      </c>
    </row>
    <row r="33" spans="1:27" s="198" customFormat="1" ht="36.75" customHeight="1" x14ac:dyDescent="0.25">
      <c r="A33" s="207" t="s">
        <v>213</v>
      </c>
      <c r="B33" s="210" t="s">
        <v>273</v>
      </c>
      <c r="C33" s="295"/>
      <c r="D33" s="87">
        <v>3</v>
      </c>
      <c r="E33" s="90"/>
      <c r="F33" s="87"/>
      <c r="G33" s="291">
        <v>3</v>
      </c>
      <c r="H33" s="87">
        <f t="shared" si="3"/>
        <v>90</v>
      </c>
      <c r="I33" s="461">
        <v>4</v>
      </c>
      <c r="J33" s="462" t="s">
        <v>173</v>
      </c>
      <c r="K33" s="463"/>
      <c r="L33" s="463"/>
      <c r="M33" s="243">
        <f t="shared" si="4"/>
        <v>86</v>
      </c>
      <c r="N33" s="456"/>
      <c r="O33" s="454"/>
      <c r="P33" s="453" t="s">
        <v>173</v>
      </c>
      <c r="Q33" s="454"/>
      <c r="R33" s="453"/>
      <c r="S33" s="455"/>
      <c r="T33" s="456"/>
      <c r="U33" s="454"/>
      <c r="AA33" s="206">
        <f t="shared" si="2"/>
        <v>4.4444444444444446E-2</v>
      </c>
    </row>
    <row r="34" spans="1:27" s="198" customFormat="1" x14ac:dyDescent="0.25">
      <c r="A34" s="207" t="s">
        <v>214</v>
      </c>
      <c r="B34" s="469" t="s">
        <v>418</v>
      </c>
      <c r="C34" s="495"/>
      <c r="D34" s="95"/>
      <c r="E34" s="470"/>
      <c r="F34" s="95"/>
      <c r="G34" s="496">
        <v>5</v>
      </c>
      <c r="H34" s="497"/>
      <c r="I34" s="498"/>
      <c r="J34" s="499"/>
      <c r="K34" s="500"/>
      <c r="L34" s="500"/>
      <c r="M34" s="501"/>
      <c r="N34" s="502"/>
      <c r="O34" s="503"/>
      <c r="P34" s="504"/>
      <c r="Q34" s="503"/>
      <c r="R34" s="502"/>
      <c r="S34" s="503"/>
      <c r="T34" s="502"/>
      <c r="U34" s="503"/>
      <c r="AA34" s="206"/>
    </row>
    <row r="35" spans="1:27" s="198" customFormat="1" ht="17.25" customHeight="1" thickBot="1" x14ac:dyDescent="0.3">
      <c r="A35" s="216" t="s">
        <v>242</v>
      </c>
      <c r="B35" s="217" t="s">
        <v>209</v>
      </c>
      <c r="C35" s="304"/>
      <c r="D35" s="218">
        <v>5</v>
      </c>
      <c r="E35" s="470"/>
      <c r="F35" s="218"/>
      <c r="G35" s="294">
        <v>3</v>
      </c>
      <c r="H35" s="218">
        <f t="shared" si="3"/>
        <v>90</v>
      </c>
      <c r="I35" s="505">
        <v>4</v>
      </c>
      <c r="J35" s="506" t="s">
        <v>173</v>
      </c>
      <c r="K35" s="507"/>
      <c r="L35" s="507"/>
      <c r="M35" s="508">
        <f>H35-I35</f>
        <v>86</v>
      </c>
      <c r="N35" s="509"/>
      <c r="O35" s="510"/>
      <c r="P35" s="511"/>
      <c r="Q35" s="510"/>
      <c r="R35" s="511" t="s">
        <v>173</v>
      </c>
      <c r="S35" s="512"/>
      <c r="T35" s="509"/>
      <c r="U35" s="510"/>
      <c r="AA35" s="206" t="e">
        <f>I34/H34</f>
        <v>#DIV/0!</v>
      </c>
    </row>
    <row r="36" spans="1:27" s="222" customFormat="1" ht="18.75" customHeight="1" thickBot="1" x14ac:dyDescent="0.3">
      <c r="A36" s="975" t="s">
        <v>377</v>
      </c>
      <c r="B36" s="976"/>
      <c r="C36" s="976"/>
      <c r="D36" s="976"/>
      <c r="E36" s="976"/>
      <c r="F36" s="977"/>
      <c r="G36" s="978">
        <f>G11+G15+G16+G17+G18+G19+G20+G21+G27+G28+G29+G30+G31+G32+G33+G34+G35</f>
        <v>73</v>
      </c>
      <c r="H36" s="979">
        <f>H11+H15+H16+H17+H18+H19+H20+H21+H27+H28+H29+H30+H31+H32+H33+H34+H35</f>
        <v>2040</v>
      </c>
      <c r="I36" s="979">
        <f>I11+I15+I16+I17+I18+I19+I20+I21+I27+I28+I29+I30+I31+I32+I33+I34+I35</f>
        <v>136</v>
      </c>
      <c r="J36" s="979">
        <v>88</v>
      </c>
      <c r="K36" s="979">
        <v>8</v>
      </c>
      <c r="L36" s="979">
        <v>40</v>
      </c>
      <c r="M36" s="979">
        <f>M11+M15+M16+M17+M18+M19+M20+M21+M27+M28+M29+M30+M31+M32+M33+M34+M35</f>
        <v>1904</v>
      </c>
      <c r="N36" s="980">
        <v>72</v>
      </c>
      <c r="O36" s="980">
        <v>52</v>
      </c>
      <c r="P36" s="980">
        <v>4</v>
      </c>
      <c r="Q36" s="981"/>
      <c r="R36" s="980">
        <v>4</v>
      </c>
      <c r="S36" s="980"/>
      <c r="T36" s="980"/>
      <c r="U36" s="980">
        <v>4</v>
      </c>
      <c r="V36" s="221"/>
      <c r="AA36" s="223"/>
    </row>
    <row r="37" spans="1:27" s="198" customFormat="1" ht="33" customHeight="1" thickBot="1" x14ac:dyDescent="0.3">
      <c r="A37" s="982" t="s">
        <v>422</v>
      </c>
      <c r="B37" s="983"/>
      <c r="C37" s="983"/>
      <c r="D37" s="983"/>
      <c r="E37" s="983"/>
      <c r="F37" s="983"/>
      <c r="G37" s="983"/>
      <c r="H37" s="983"/>
      <c r="I37" s="983"/>
      <c r="J37" s="983"/>
      <c r="K37" s="983"/>
      <c r="L37" s="983"/>
      <c r="M37" s="983"/>
      <c r="N37" s="983"/>
      <c r="O37" s="983"/>
      <c r="P37" s="983"/>
      <c r="Q37" s="983"/>
      <c r="R37" s="983"/>
      <c r="S37" s="983"/>
      <c r="T37" s="983"/>
      <c r="U37" s="984"/>
      <c r="V37" s="224">
        <f>SUM(V11:V35)</f>
        <v>0</v>
      </c>
      <c r="W37" s="225">
        <f>SUM(W11:W35)</f>
        <v>0</v>
      </c>
      <c r="X37" s="225">
        <f>SUM(X11:X35)</f>
        <v>0</v>
      </c>
      <c r="Y37" s="225">
        <f>SUM(Y11:Y35)</f>
        <v>0</v>
      </c>
      <c r="Z37" s="225">
        <f>SUM(Z11:Z35)</f>
        <v>0</v>
      </c>
      <c r="AA37" s="206" t="e">
        <f t="shared" si="2"/>
        <v>#DIV/0!</v>
      </c>
    </row>
    <row r="38" spans="1:27" ht="16.5" customHeight="1" thickBot="1" x14ac:dyDescent="0.3">
      <c r="A38" s="895" t="s">
        <v>129</v>
      </c>
      <c r="B38" s="896"/>
      <c r="C38" s="896"/>
      <c r="D38" s="896"/>
      <c r="E38" s="896"/>
      <c r="F38" s="896"/>
      <c r="G38" s="896"/>
      <c r="H38" s="896"/>
      <c r="I38" s="896"/>
      <c r="J38" s="896"/>
      <c r="K38" s="896"/>
      <c r="L38" s="896"/>
      <c r="M38" s="896"/>
      <c r="N38" s="896"/>
      <c r="O38" s="896"/>
      <c r="P38" s="896"/>
      <c r="Q38" s="896"/>
      <c r="R38" s="896"/>
      <c r="S38" s="896"/>
      <c r="T38" s="896"/>
      <c r="U38" s="897"/>
      <c r="AA38" s="206" t="e">
        <f t="shared" si="2"/>
        <v>#DIV/0!</v>
      </c>
    </row>
    <row r="39" spans="1:27" ht="16.5" customHeight="1" x14ac:dyDescent="0.25">
      <c r="A39" s="202" t="s">
        <v>130</v>
      </c>
      <c r="B39" s="226" t="s">
        <v>28</v>
      </c>
      <c r="C39" s="312">
        <v>3</v>
      </c>
      <c r="D39" s="97"/>
      <c r="E39" s="85"/>
      <c r="F39" s="85"/>
      <c r="G39" s="313">
        <v>5</v>
      </c>
      <c r="H39" s="85">
        <f t="shared" ref="H39:H58" si="5">G39*30</f>
        <v>150</v>
      </c>
      <c r="I39" s="314">
        <v>10</v>
      </c>
      <c r="J39" s="513" t="s">
        <v>174</v>
      </c>
      <c r="K39" s="514"/>
      <c r="L39" s="514" t="s">
        <v>182</v>
      </c>
      <c r="M39" s="96">
        <f>H39-I39</f>
        <v>140</v>
      </c>
      <c r="N39" s="515"/>
      <c r="O39" s="516"/>
      <c r="P39" s="515" t="s">
        <v>183</v>
      </c>
      <c r="Q39" s="516"/>
      <c r="R39" s="515"/>
      <c r="S39" s="517"/>
      <c r="T39" s="515"/>
      <c r="U39" s="516"/>
      <c r="AA39" s="206"/>
    </row>
    <row r="40" spans="1:27" ht="16.5" customHeight="1" x14ac:dyDescent="0.25">
      <c r="A40" s="207" t="s">
        <v>132</v>
      </c>
      <c r="B40" s="227" t="s">
        <v>24</v>
      </c>
      <c r="C40" s="290" t="s">
        <v>131</v>
      </c>
      <c r="D40" s="317"/>
      <c r="E40" s="207"/>
      <c r="F40" s="318"/>
      <c r="G40" s="228">
        <v>5</v>
      </c>
      <c r="H40" s="319">
        <f t="shared" si="5"/>
        <v>150</v>
      </c>
      <c r="I40" s="229">
        <v>12</v>
      </c>
      <c r="J40" s="518" t="s">
        <v>174</v>
      </c>
      <c r="K40" s="519"/>
      <c r="L40" s="519" t="s">
        <v>178</v>
      </c>
      <c r="M40" s="212">
        <f t="shared" ref="M40:M59" si="6">H40-I40</f>
        <v>138</v>
      </c>
      <c r="N40" s="520"/>
      <c r="O40" s="477"/>
      <c r="P40" s="465" t="s">
        <v>179</v>
      </c>
      <c r="Q40" s="477"/>
      <c r="R40" s="479"/>
      <c r="S40" s="88"/>
      <c r="T40" s="479"/>
      <c r="U40" s="477"/>
      <c r="AA40" s="206">
        <f t="shared" si="2"/>
        <v>0.08</v>
      </c>
    </row>
    <row r="41" spans="1:27" ht="16.5" customHeight="1" x14ac:dyDescent="0.25">
      <c r="A41" s="207" t="s">
        <v>133</v>
      </c>
      <c r="B41" s="227" t="s">
        <v>275</v>
      </c>
      <c r="C41" s="87"/>
      <c r="D41" s="90">
        <v>3</v>
      </c>
      <c r="E41" s="87"/>
      <c r="F41" s="292"/>
      <c r="G41" s="228">
        <v>5</v>
      </c>
      <c r="H41" s="87">
        <f t="shared" si="5"/>
        <v>150</v>
      </c>
      <c r="I41" s="229">
        <v>8</v>
      </c>
      <c r="J41" s="479" t="s">
        <v>184</v>
      </c>
      <c r="K41" s="463"/>
      <c r="L41" s="463" t="s">
        <v>185</v>
      </c>
      <c r="M41" s="212">
        <f t="shared" si="6"/>
        <v>142</v>
      </c>
      <c r="N41" s="465"/>
      <c r="O41" s="466"/>
      <c r="P41" s="465" t="s">
        <v>174</v>
      </c>
      <c r="Q41" s="467"/>
      <c r="R41" s="465"/>
      <c r="S41" s="521"/>
      <c r="T41" s="465"/>
      <c r="U41" s="467"/>
      <c r="AA41" s="206">
        <f>I39/H39</f>
        <v>6.6666666666666666E-2</v>
      </c>
    </row>
    <row r="42" spans="1:27" ht="32.25" customHeight="1" x14ac:dyDescent="0.25">
      <c r="A42" s="207" t="s">
        <v>134</v>
      </c>
      <c r="B42" s="230" t="s">
        <v>244</v>
      </c>
      <c r="C42" s="425">
        <v>3</v>
      </c>
      <c r="D42" s="238"/>
      <c r="E42" s="231"/>
      <c r="F42" s="231"/>
      <c r="G42" s="232">
        <v>4</v>
      </c>
      <c r="H42" s="87">
        <f t="shared" si="5"/>
        <v>120</v>
      </c>
      <c r="I42" s="229">
        <v>8</v>
      </c>
      <c r="J42" s="479" t="s">
        <v>173</v>
      </c>
      <c r="K42" s="463"/>
      <c r="L42" s="463" t="s">
        <v>173</v>
      </c>
      <c r="M42" s="212">
        <f t="shared" si="6"/>
        <v>112</v>
      </c>
      <c r="N42" s="465"/>
      <c r="O42" s="467"/>
      <c r="P42" s="465" t="s">
        <v>174</v>
      </c>
      <c r="Q42" s="467"/>
      <c r="R42" s="465"/>
      <c r="S42" s="521"/>
      <c r="T42" s="465"/>
      <c r="U42" s="467"/>
      <c r="AA42" s="206"/>
    </row>
    <row r="43" spans="1:27" ht="38.25" customHeight="1" x14ac:dyDescent="0.25">
      <c r="A43" s="207" t="s">
        <v>135</v>
      </c>
      <c r="B43" s="230" t="s">
        <v>298</v>
      </c>
      <c r="C43" s="87">
        <v>4</v>
      </c>
      <c r="D43" s="238"/>
      <c r="E43" s="231"/>
      <c r="F43" s="231"/>
      <c r="G43" s="228">
        <v>4</v>
      </c>
      <c r="H43" s="87">
        <f t="shared" si="5"/>
        <v>120</v>
      </c>
      <c r="I43" s="229">
        <v>8</v>
      </c>
      <c r="J43" s="479" t="s">
        <v>173</v>
      </c>
      <c r="K43" s="463"/>
      <c r="L43" s="463" t="s">
        <v>173</v>
      </c>
      <c r="M43" s="212">
        <f t="shared" si="6"/>
        <v>112</v>
      </c>
      <c r="N43" s="465"/>
      <c r="O43" s="467"/>
      <c r="P43" s="465"/>
      <c r="Q43" s="467" t="s">
        <v>174</v>
      </c>
      <c r="R43" s="465"/>
      <c r="S43" s="521"/>
      <c r="T43" s="465"/>
      <c r="U43" s="467"/>
      <c r="AA43" s="206"/>
    </row>
    <row r="44" spans="1:27" ht="16.5" customHeight="1" x14ac:dyDescent="0.25">
      <c r="A44" s="207" t="s">
        <v>136</v>
      </c>
      <c r="B44" s="233" t="s">
        <v>300</v>
      </c>
      <c r="C44" s="87"/>
      <c r="D44" s="90">
        <v>4</v>
      </c>
      <c r="E44" s="87"/>
      <c r="F44" s="292"/>
      <c r="G44" s="228">
        <v>3</v>
      </c>
      <c r="H44" s="87">
        <f>G44*30</f>
        <v>90</v>
      </c>
      <c r="I44" s="229">
        <v>6</v>
      </c>
      <c r="J44" s="479" t="s">
        <v>173</v>
      </c>
      <c r="K44" s="463"/>
      <c r="L44" s="463" t="s">
        <v>185</v>
      </c>
      <c r="M44" s="212">
        <f>H44-I44</f>
        <v>84</v>
      </c>
      <c r="N44" s="465"/>
      <c r="O44" s="467"/>
      <c r="P44" s="465"/>
      <c r="Q44" s="467" t="s">
        <v>184</v>
      </c>
      <c r="R44" s="465"/>
      <c r="S44" s="521"/>
      <c r="T44" s="465"/>
      <c r="U44" s="467"/>
      <c r="AA44" s="206"/>
    </row>
    <row r="45" spans="1:27" ht="47.25" customHeight="1" x14ac:dyDescent="0.25">
      <c r="A45" s="207" t="s">
        <v>198</v>
      </c>
      <c r="B45" s="230" t="s">
        <v>302</v>
      </c>
      <c r="C45" s="87">
        <v>4</v>
      </c>
      <c r="D45" s="90" t="s">
        <v>378</v>
      </c>
      <c r="E45" s="87"/>
      <c r="F45" s="87"/>
      <c r="G45" s="228">
        <v>3</v>
      </c>
      <c r="H45" s="87">
        <f t="shared" si="5"/>
        <v>90</v>
      </c>
      <c r="I45" s="229">
        <v>6</v>
      </c>
      <c r="J45" s="479" t="s">
        <v>173</v>
      </c>
      <c r="K45" s="463"/>
      <c r="L45" s="463" t="s">
        <v>185</v>
      </c>
      <c r="M45" s="212">
        <f t="shared" si="6"/>
        <v>84</v>
      </c>
      <c r="N45" s="465"/>
      <c r="O45" s="467"/>
      <c r="P45" s="465"/>
      <c r="Q45" s="467" t="s">
        <v>184</v>
      </c>
      <c r="R45" s="465"/>
      <c r="S45" s="521"/>
      <c r="T45" s="465"/>
      <c r="U45" s="467"/>
      <c r="AA45" s="206">
        <f t="shared" si="2"/>
        <v>6.6666666666666666E-2</v>
      </c>
    </row>
    <row r="46" spans="1:27" ht="33" customHeight="1" x14ac:dyDescent="0.25">
      <c r="A46" s="207" t="s">
        <v>137</v>
      </c>
      <c r="B46" s="233" t="s">
        <v>220</v>
      </c>
      <c r="C46" s="87"/>
      <c r="D46" s="90">
        <v>4</v>
      </c>
      <c r="E46" s="87"/>
      <c r="F46" s="292"/>
      <c r="G46" s="228">
        <v>3</v>
      </c>
      <c r="H46" s="87">
        <f t="shared" si="5"/>
        <v>90</v>
      </c>
      <c r="I46" s="229">
        <v>4</v>
      </c>
      <c r="J46" s="479"/>
      <c r="K46" s="463"/>
      <c r="L46" s="463" t="s">
        <v>173</v>
      </c>
      <c r="M46" s="212">
        <f t="shared" si="6"/>
        <v>86</v>
      </c>
      <c r="N46" s="465"/>
      <c r="O46" s="466"/>
      <c r="P46" s="465"/>
      <c r="Q46" s="467" t="s">
        <v>173</v>
      </c>
      <c r="R46" s="465"/>
      <c r="S46" s="521"/>
      <c r="T46" s="465"/>
      <c r="U46" s="467"/>
      <c r="AA46" s="206"/>
    </row>
    <row r="47" spans="1:27" ht="33.75" customHeight="1" x14ac:dyDescent="0.25">
      <c r="A47" s="209" t="s">
        <v>139</v>
      </c>
      <c r="B47" s="230" t="s">
        <v>245</v>
      </c>
      <c r="C47" s="87"/>
      <c r="D47" s="90"/>
      <c r="E47" s="87"/>
      <c r="F47" s="87"/>
      <c r="G47" s="232">
        <f>G48+G49</f>
        <v>5</v>
      </c>
      <c r="H47" s="87">
        <f t="shared" si="5"/>
        <v>150</v>
      </c>
      <c r="I47" s="229">
        <f>I48+I49</f>
        <v>12</v>
      </c>
      <c r="J47" s="479" t="s">
        <v>184</v>
      </c>
      <c r="K47" s="463"/>
      <c r="L47" s="463" t="s">
        <v>184</v>
      </c>
      <c r="M47" s="212">
        <f t="shared" si="6"/>
        <v>138</v>
      </c>
      <c r="N47" s="465"/>
      <c r="O47" s="467"/>
      <c r="P47" s="465"/>
      <c r="Q47" s="467"/>
      <c r="R47" s="465"/>
      <c r="S47" s="521"/>
      <c r="T47" s="465"/>
      <c r="U47" s="467"/>
      <c r="AA47" s="206"/>
    </row>
    <row r="48" spans="1:27" ht="33.75" customHeight="1" x14ac:dyDescent="0.25">
      <c r="A48" s="213" t="s">
        <v>379</v>
      </c>
      <c r="B48" s="234" t="s">
        <v>245</v>
      </c>
      <c r="C48" s="101">
        <v>4</v>
      </c>
      <c r="D48" s="94"/>
      <c r="E48" s="101"/>
      <c r="F48" s="101"/>
      <c r="G48" s="235">
        <v>4</v>
      </c>
      <c r="H48" s="101">
        <f t="shared" si="5"/>
        <v>120</v>
      </c>
      <c r="I48" s="236">
        <v>8</v>
      </c>
      <c r="J48" s="465" t="s">
        <v>184</v>
      </c>
      <c r="K48" s="450"/>
      <c r="L48" s="450" t="s">
        <v>185</v>
      </c>
      <c r="M48" s="237">
        <f t="shared" si="6"/>
        <v>112</v>
      </c>
      <c r="N48" s="465"/>
      <c r="O48" s="467"/>
      <c r="P48" s="465"/>
      <c r="Q48" s="467" t="s">
        <v>174</v>
      </c>
      <c r="R48" s="465"/>
      <c r="S48" s="521"/>
      <c r="T48" s="465"/>
      <c r="U48" s="467"/>
      <c r="AA48" s="206"/>
    </row>
    <row r="49" spans="1:27" ht="33.75" customHeight="1" x14ac:dyDescent="0.25">
      <c r="A49" s="213" t="s">
        <v>380</v>
      </c>
      <c r="B49" s="234" t="s">
        <v>313</v>
      </c>
      <c r="C49" s="101"/>
      <c r="D49" s="94"/>
      <c r="E49" s="101"/>
      <c r="F49" s="101" t="s">
        <v>138</v>
      </c>
      <c r="G49" s="235">
        <v>1</v>
      </c>
      <c r="H49" s="101">
        <f t="shared" si="5"/>
        <v>30</v>
      </c>
      <c r="I49" s="236">
        <v>4</v>
      </c>
      <c r="J49" s="465"/>
      <c r="K49" s="450"/>
      <c r="L49" s="450" t="s">
        <v>173</v>
      </c>
      <c r="M49" s="237">
        <f t="shared" si="6"/>
        <v>26</v>
      </c>
      <c r="N49" s="465"/>
      <c r="O49" s="467"/>
      <c r="P49" s="465"/>
      <c r="Q49" s="467"/>
      <c r="R49" s="465" t="s">
        <v>173</v>
      </c>
      <c r="S49" s="521"/>
      <c r="T49" s="465"/>
      <c r="U49" s="467"/>
      <c r="AA49" s="206"/>
    </row>
    <row r="50" spans="1:27" ht="16.5" customHeight="1" x14ac:dyDescent="0.25">
      <c r="A50" s="207" t="s">
        <v>140</v>
      </c>
      <c r="B50" s="230" t="s">
        <v>27</v>
      </c>
      <c r="C50" s="425">
        <v>5</v>
      </c>
      <c r="D50" s="238"/>
      <c r="E50" s="231"/>
      <c r="F50" s="231"/>
      <c r="G50" s="228">
        <v>5</v>
      </c>
      <c r="H50" s="87">
        <f t="shared" si="5"/>
        <v>150</v>
      </c>
      <c r="I50" s="229">
        <v>8</v>
      </c>
      <c r="J50" s="479" t="s">
        <v>174</v>
      </c>
      <c r="K50" s="463"/>
      <c r="L50" s="463"/>
      <c r="M50" s="212">
        <f t="shared" si="6"/>
        <v>142</v>
      </c>
      <c r="N50" s="465"/>
      <c r="O50" s="466"/>
      <c r="P50" s="465"/>
      <c r="Q50" s="467"/>
      <c r="R50" s="465" t="s">
        <v>174</v>
      </c>
      <c r="S50" s="521"/>
      <c r="T50" s="465"/>
      <c r="U50" s="467"/>
      <c r="AA50" s="206"/>
    </row>
    <row r="51" spans="1:27" s="239" customFormat="1" x14ac:dyDescent="0.25">
      <c r="A51" s="207" t="s">
        <v>142</v>
      </c>
      <c r="B51" s="230" t="s">
        <v>381</v>
      </c>
      <c r="C51" s="87">
        <v>5</v>
      </c>
      <c r="D51" s="90"/>
      <c r="E51" s="87"/>
      <c r="F51" s="87"/>
      <c r="G51" s="228">
        <v>5</v>
      </c>
      <c r="H51" s="87">
        <f t="shared" si="5"/>
        <v>150</v>
      </c>
      <c r="I51" s="229">
        <v>12</v>
      </c>
      <c r="J51" s="479" t="s">
        <v>174</v>
      </c>
      <c r="K51" s="463"/>
      <c r="L51" s="463" t="s">
        <v>173</v>
      </c>
      <c r="M51" s="212">
        <f t="shared" si="6"/>
        <v>138</v>
      </c>
      <c r="N51" s="465"/>
      <c r="O51" s="467"/>
      <c r="P51" s="465"/>
      <c r="Q51" s="467"/>
      <c r="R51" s="465" t="s">
        <v>175</v>
      </c>
      <c r="S51" s="521"/>
      <c r="T51" s="465"/>
      <c r="U51" s="467"/>
      <c r="AA51" s="240">
        <f t="shared" si="2"/>
        <v>0.08</v>
      </c>
    </row>
    <row r="52" spans="1:27" s="239" customFormat="1" x14ac:dyDescent="0.25">
      <c r="A52" s="207" t="s">
        <v>143</v>
      </c>
      <c r="B52" s="230" t="s">
        <v>36</v>
      </c>
      <c r="C52" s="87">
        <v>5</v>
      </c>
      <c r="D52" s="90"/>
      <c r="E52" s="87"/>
      <c r="F52" s="292"/>
      <c r="G52" s="228">
        <v>5</v>
      </c>
      <c r="H52" s="87">
        <f t="shared" si="5"/>
        <v>150</v>
      </c>
      <c r="I52" s="229">
        <v>6</v>
      </c>
      <c r="J52" s="479" t="s">
        <v>173</v>
      </c>
      <c r="K52" s="463"/>
      <c r="L52" s="463" t="s">
        <v>185</v>
      </c>
      <c r="M52" s="212">
        <f t="shared" si="6"/>
        <v>144</v>
      </c>
      <c r="N52" s="456"/>
      <c r="O52" s="460"/>
      <c r="P52" s="456"/>
      <c r="Q52" s="454"/>
      <c r="R52" s="456" t="s">
        <v>184</v>
      </c>
      <c r="S52" s="522"/>
      <c r="T52" s="456"/>
      <c r="U52" s="454"/>
      <c r="AA52" s="240">
        <f t="shared" si="2"/>
        <v>0.04</v>
      </c>
    </row>
    <row r="53" spans="1:27" ht="34.5" customHeight="1" x14ac:dyDescent="0.25">
      <c r="A53" s="209" t="s">
        <v>144</v>
      </c>
      <c r="B53" s="230" t="s">
        <v>211</v>
      </c>
      <c r="C53" s="87"/>
      <c r="D53" s="90">
        <v>5</v>
      </c>
      <c r="E53" s="87"/>
      <c r="F53" s="292"/>
      <c r="G53" s="228">
        <v>3</v>
      </c>
      <c r="H53" s="87">
        <f t="shared" si="5"/>
        <v>90</v>
      </c>
      <c r="I53" s="229">
        <v>4</v>
      </c>
      <c r="J53" s="479" t="s">
        <v>173</v>
      </c>
      <c r="K53" s="463"/>
      <c r="L53" s="463"/>
      <c r="M53" s="212">
        <f t="shared" si="6"/>
        <v>86</v>
      </c>
      <c r="N53" s="456"/>
      <c r="O53" s="464"/>
      <c r="P53" s="456"/>
      <c r="Q53" s="454"/>
      <c r="R53" s="456" t="s">
        <v>173</v>
      </c>
      <c r="S53" s="522"/>
      <c r="T53" s="456"/>
      <c r="U53" s="454"/>
      <c r="AA53" s="206">
        <f t="shared" si="2"/>
        <v>4.4444444444444446E-2</v>
      </c>
    </row>
    <row r="54" spans="1:27" ht="20.25" customHeight="1" x14ac:dyDescent="0.25">
      <c r="A54" s="207" t="s">
        <v>145</v>
      </c>
      <c r="B54" s="233" t="s">
        <v>212</v>
      </c>
      <c r="C54" s="87">
        <v>6</v>
      </c>
      <c r="D54" s="90"/>
      <c r="E54" s="87"/>
      <c r="F54" s="292"/>
      <c r="G54" s="232">
        <v>4</v>
      </c>
      <c r="H54" s="87">
        <f t="shared" si="5"/>
        <v>120</v>
      </c>
      <c r="I54" s="229">
        <v>8</v>
      </c>
      <c r="J54" s="479" t="s">
        <v>173</v>
      </c>
      <c r="K54" s="463"/>
      <c r="L54" s="463" t="s">
        <v>173</v>
      </c>
      <c r="M54" s="212">
        <f t="shared" si="6"/>
        <v>112</v>
      </c>
      <c r="N54" s="465"/>
      <c r="O54" s="466"/>
      <c r="P54" s="465"/>
      <c r="Q54" s="467"/>
      <c r="R54" s="465"/>
      <c r="S54" s="521" t="s">
        <v>174</v>
      </c>
      <c r="T54" s="465"/>
      <c r="U54" s="467"/>
      <c r="AA54" s="206">
        <f>I50/H50</f>
        <v>5.3333333333333337E-2</v>
      </c>
    </row>
    <row r="55" spans="1:27" x14ac:dyDescent="0.25">
      <c r="A55" s="207" t="s">
        <v>216</v>
      </c>
      <c r="B55" s="233" t="s">
        <v>326</v>
      </c>
      <c r="C55" s="87">
        <v>6</v>
      </c>
      <c r="D55" s="90"/>
      <c r="E55" s="87"/>
      <c r="F55" s="292"/>
      <c r="G55" s="228">
        <v>3</v>
      </c>
      <c r="H55" s="87">
        <f t="shared" si="5"/>
        <v>90</v>
      </c>
      <c r="I55" s="229">
        <v>8</v>
      </c>
      <c r="J55" s="479" t="s">
        <v>184</v>
      </c>
      <c r="K55" s="463"/>
      <c r="L55" s="463" t="s">
        <v>185</v>
      </c>
      <c r="M55" s="212">
        <f t="shared" si="6"/>
        <v>82</v>
      </c>
      <c r="N55" s="465"/>
      <c r="O55" s="466"/>
      <c r="P55" s="465"/>
      <c r="Q55" s="467"/>
      <c r="R55" s="465"/>
      <c r="S55" s="521" t="s">
        <v>174</v>
      </c>
      <c r="T55" s="465"/>
      <c r="U55" s="467"/>
      <c r="AA55" s="206" t="e">
        <f>#REF!/#REF!</f>
        <v>#REF!</v>
      </c>
    </row>
    <row r="56" spans="1:27" x14ac:dyDescent="0.25">
      <c r="A56" s="207" t="s">
        <v>217</v>
      </c>
      <c r="B56" s="233" t="s">
        <v>327</v>
      </c>
      <c r="C56" s="87">
        <v>6</v>
      </c>
      <c r="D56" s="90"/>
      <c r="E56" s="87"/>
      <c r="F56" s="292"/>
      <c r="G56" s="228">
        <v>3</v>
      </c>
      <c r="H56" s="87">
        <f t="shared" si="5"/>
        <v>90</v>
      </c>
      <c r="I56" s="229">
        <v>6</v>
      </c>
      <c r="J56" s="479" t="s">
        <v>173</v>
      </c>
      <c r="K56" s="463"/>
      <c r="L56" s="463" t="s">
        <v>185</v>
      </c>
      <c r="M56" s="212">
        <f t="shared" si="6"/>
        <v>84</v>
      </c>
      <c r="N56" s="465"/>
      <c r="O56" s="466"/>
      <c r="P56" s="465"/>
      <c r="Q56" s="467"/>
      <c r="R56" s="465"/>
      <c r="S56" s="521" t="s">
        <v>184</v>
      </c>
      <c r="T56" s="465"/>
      <c r="U56" s="467"/>
      <c r="AA56" s="206"/>
    </row>
    <row r="57" spans="1:27" x14ac:dyDescent="0.25">
      <c r="A57" s="241" t="s">
        <v>218</v>
      </c>
      <c r="B57" s="233" t="s">
        <v>334</v>
      </c>
      <c r="C57" s="425"/>
      <c r="D57" s="238" t="s">
        <v>224</v>
      </c>
      <c r="E57" s="231"/>
      <c r="F57" s="231"/>
      <c r="G57" s="232">
        <v>3</v>
      </c>
      <c r="H57" s="87">
        <f t="shared" si="5"/>
        <v>90</v>
      </c>
      <c r="I57" s="229">
        <v>4</v>
      </c>
      <c r="J57" s="479" t="s">
        <v>173</v>
      </c>
      <c r="K57" s="463"/>
      <c r="L57" s="463"/>
      <c r="M57" s="212">
        <f t="shared" si="6"/>
        <v>86</v>
      </c>
      <c r="N57" s="479"/>
      <c r="O57" s="477"/>
      <c r="P57" s="479"/>
      <c r="Q57" s="477"/>
      <c r="R57" s="479"/>
      <c r="S57" s="521" t="s">
        <v>173</v>
      </c>
      <c r="T57" s="465"/>
      <c r="U57" s="477"/>
      <c r="AA57" s="206"/>
    </row>
    <row r="58" spans="1:27" x14ac:dyDescent="0.25">
      <c r="A58" s="241" t="s">
        <v>219</v>
      </c>
      <c r="B58" s="233" t="s">
        <v>336</v>
      </c>
      <c r="C58" s="87"/>
      <c r="D58" s="238" t="s">
        <v>224</v>
      </c>
      <c r="E58" s="231"/>
      <c r="F58" s="231"/>
      <c r="G58" s="228">
        <v>3</v>
      </c>
      <c r="H58" s="87">
        <f t="shared" si="5"/>
        <v>90</v>
      </c>
      <c r="I58" s="229">
        <v>6</v>
      </c>
      <c r="J58" s="479" t="s">
        <v>173</v>
      </c>
      <c r="K58" s="463"/>
      <c r="L58" s="463" t="s">
        <v>185</v>
      </c>
      <c r="M58" s="212">
        <f t="shared" si="6"/>
        <v>84</v>
      </c>
      <c r="N58" s="479"/>
      <c r="O58" s="477"/>
      <c r="P58" s="479"/>
      <c r="Q58" s="477"/>
      <c r="R58" s="479"/>
      <c r="S58" s="521" t="s">
        <v>184</v>
      </c>
      <c r="T58" s="465"/>
      <c r="U58" s="477"/>
      <c r="AA58" s="206"/>
    </row>
    <row r="59" spans="1:27" ht="51.75" customHeight="1" x14ac:dyDescent="0.25">
      <c r="A59" s="241" t="s">
        <v>382</v>
      </c>
      <c r="B59" s="233" t="s">
        <v>246</v>
      </c>
      <c r="C59" s="87"/>
      <c r="D59" s="320"/>
      <c r="E59" s="321"/>
      <c r="F59" s="322"/>
      <c r="G59" s="323">
        <f>G60+G61</f>
        <v>4</v>
      </c>
      <c r="H59" s="324">
        <f>H60+H61</f>
        <v>120</v>
      </c>
      <c r="I59" s="229">
        <f>I60+I61</f>
        <v>8</v>
      </c>
      <c r="J59" s="523" t="s">
        <v>173</v>
      </c>
      <c r="K59" s="524"/>
      <c r="L59" s="524" t="s">
        <v>173</v>
      </c>
      <c r="M59" s="212">
        <f t="shared" si="6"/>
        <v>112</v>
      </c>
      <c r="N59" s="525"/>
      <c r="O59" s="526"/>
      <c r="P59" s="525"/>
      <c r="Q59" s="527"/>
      <c r="R59" s="525"/>
      <c r="S59" s="528"/>
      <c r="T59" s="525"/>
      <c r="U59" s="527"/>
      <c r="AA59" s="206">
        <f t="shared" si="2"/>
        <v>6.6666666666666666E-2</v>
      </c>
    </row>
    <row r="60" spans="1:27" ht="32.25" customHeight="1" x14ac:dyDescent="0.25">
      <c r="A60" s="204" t="s">
        <v>383</v>
      </c>
      <c r="B60" s="242" t="s">
        <v>246</v>
      </c>
      <c r="C60" s="87">
        <v>7</v>
      </c>
      <c r="D60" s="94"/>
      <c r="E60" s="101"/>
      <c r="F60" s="308"/>
      <c r="G60" s="307">
        <v>3</v>
      </c>
      <c r="H60" s="101">
        <f>G60*30</f>
        <v>90</v>
      </c>
      <c r="I60" s="236">
        <v>4</v>
      </c>
      <c r="J60" s="465" t="s">
        <v>173</v>
      </c>
      <c r="K60" s="450"/>
      <c r="L60" s="450"/>
      <c r="M60" s="237">
        <f>H60-I60</f>
        <v>86</v>
      </c>
      <c r="N60" s="465"/>
      <c r="O60" s="466"/>
      <c r="P60" s="465"/>
      <c r="Q60" s="467"/>
      <c r="R60" s="465"/>
      <c r="S60" s="521"/>
      <c r="T60" s="465" t="s">
        <v>173</v>
      </c>
      <c r="U60" s="467"/>
      <c r="AA60" s="206">
        <f t="shared" si="2"/>
        <v>4.4444444444444446E-2</v>
      </c>
    </row>
    <row r="61" spans="1:27" ht="50.25" customHeight="1" x14ac:dyDescent="0.25">
      <c r="A61" s="204" t="s">
        <v>384</v>
      </c>
      <c r="B61" s="242" t="s">
        <v>247</v>
      </c>
      <c r="C61" s="87"/>
      <c r="D61" s="94"/>
      <c r="E61" s="101"/>
      <c r="F61" s="308" t="s">
        <v>128</v>
      </c>
      <c r="G61" s="307">
        <v>1</v>
      </c>
      <c r="H61" s="101">
        <f>G61*30</f>
        <v>30</v>
      </c>
      <c r="I61" s="236">
        <v>4</v>
      </c>
      <c r="J61" s="465"/>
      <c r="K61" s="450"/>
      <c r="L61" s="450" t="s">
        <v>173</v>
      </c>
      <c r="M61" s="237">
        <f>H61-I61</f>
        <v>26</v>
      </c>
      <c r="N61" s="465"/>
      <c r="O61" s="466"/>
      <c r="P61" s="465"/>
      <c r="Q61" s="467"/>
      <c r="R61" s="465"/>
      <c r="S61" s="521"/>
      <c r="T61" s="465" t="s">
        <v>173</v>
      </c>
      <c r="U61" s="467"/>
      <c r="AA61" s="206">
        <f t="shared" si="2"/>
        <v>0.13333333333333333</v>
      </c>
    </row>
    <row r="62" spans="1:27" ht="18.75" customHeight="1" x14ac:dyDescent="0.25">
      <c r="A62" s="241" t="s">
        <v>385</v>
      </c>
      <c r="B62" s="233" t="s">
        <v>357</v>
      </c>
      <c r="C62" s="87"/>
      <c r="D62" s="238">
        <v>7</v>
      </c>
      <c r="E62" s="325"/>
      <c r="F62" s="326"/>
      <c r="G62" s="228">
        <v>3</v>
      </c>
      <c r="H62" s="87">
        <f>G62*30</f>
        <v>90</v>
      </c>
      <c r="I62" s="229">
        <v>4</v>
      </c>
      <c r="J62" s="479" t="s">
        <v>173</v>
      </c>
      <c r="K62" s="463"/>
      <c r="L62" s="463"/>
      <c r="M62" s="212">
        <f t="shared" ref="M62:M67" si="7">H62-I62</f>
        <v>86</v>
      </c>
      <c r="N62" s="465"/>
      <c r="O62" s="466"/>
      <c r="P62" s="465"/>
      <c r="Q62" s="467"/>
      <c r="R62" s="465"/>
      <c r="S62" s="521"/>
      <c r="T62" s="465" t="s">
        <v>173</v>
      </c>
      <c r="U62" s="467"/>
      <c r="AA62" s="206">
        <f>I55/H55</f>
        <v>8.8888888888888892E-2</v>
      </c>
    </row>
    <row r="63" spans="1:27" ht="18.75" customHeight="1" x14ac:dyDescent="0.25">
      <c r="A63" s="241" t="s">
        <v>386</v>
      </c>
      <c r="B63" s="233" t="s">
        <v>248</v>
      </c>
      <c r="C63" s="87"/>
      <c r="D63" s="238">
        <v>7</v>
      </c>
      <c r="E63" s="327"/>
      <c r="F63" s="327"/>
      <c r="G63" s="228">
        <v>3</v>
      </c>
      <c r="H63" s="87">
        <f>G63*30</f>
        <v>90</v>
      </c>
      <c r="I63" s="229">
        <v>4</v>
      </c>
      <c r="J63" s="479" t="s">
        <v>173</v>
      </c>
      <c r="K63" s="463"/>
      <c r="L63" s="463"/>
      <c r="M63" s="212">
        <f t="shared" si="7"/>
        <v>86</v>
      </c>
      <c r="N63" s="465"/>
      <c r="O63" s="466"/>
      <c r="P63" s="465"/>
      <c r="Q63" s="467"/>
      <c r="R63" s="465"/>
      <c r="S63" s="521"/>
      <c r="T63" s="465" t="s">
        <v>173</v>
      </c>
      <c r="U63" s="467"/>
      <c r="AA63" s="206">
        <f>I56/H56</f>
        <v>6.6666666666666666E-2</v>
      </c>
    </row>
    <row r="64" spans="1:27" ht="31.5" x14ac:dyDescent="0.25">
      <c r="A64" s="241" t="s">
        <v>387</v>
      </c>
      <c r="B64" s="233" t="s">
        <v>358</v>
      </c>
      <c r="C64" s="87">
        <v>7</v>
      </c>
      <c r="D64" s="328"/>
      <c r="E64" s="325"/>
      <c r="F64" s="326"/>
      <c r="G64" s="228">
        <v>4</v>
      </c>
      <c r="H64" s="87">
        <f>G64*30</f>
        <v>120</v>
      </c>
      <c r="I64" s="229">
        <v>4</v>
      </c>
      <c r="J64" s="479" t="s">
        <v>173</v>
      </c>
      <c r="K64" s="463"/>
      <c r="L64" s="463"/>
      <c r="M64" s="212">
        <f t="shared" si="7"/>
        <v>116</v>
      </c>
      <c r="N64" s="465"/>
      <c r="O64" s="466"/>
      <c r="P64" s="465"/>
      <c r="Q64" s="467"/>
      <c r="R64" s="465"/>
      <c r="S64" s="521"/>
      <c r="T64" s="465" t="s">
        <v>173</v>
      </c>
      <c r="U64" s="467"/>
      <c r="AA64" s="206">
        <f>I54/H54</f>
        <v>6.6666666666666666E-2</v>
      </c>
    </row>
    <row r="65" spans="1:27" ht="33.75" customHeight="1" x14ac:dyDescent="0.25">
      <c r="A65" s="209" t="s">
        <v>388</v>
      </c>
      <c r="B65" s="233" t="s">
        <v>341</v>
      </c>
      <c r="C65" s="87"/>
      <c r="D65" s="90"/>
      <c r="E65" s="87"/>
      <c r="F65" s="292"/>
      <c r="G65" s="228">
        <f>G66+G67</f>
        <v>4</v>
      </c>
      <c r="H65" s="425">
        <f>H66+H67</f>
        <v>120</v>
      </c>
      <c r="I65" s="229">
        <f>I66+I67</f>
        <v>8</v>
      </c>
      <c r="J65" s="529" t="s">
        <v>173</v>
      </c>
      <c r="K65" s="530"/>
      <c r="L65" s="530" t="s">
        <v>173</v>
      </c>
      <c r="M65" s="212">
        <f t="shared" si="7"/>
        <v>112</v>
      </c>
      <c r="N65" s="465"/>
      <c r="O65" s="466"/>
      <c r="P65" s="465"/>
      <c r="Q65" s="467"/>
      <c r="R65" s="465"/>
      <c r="S65" s="521"/>
      <c r="T65" s="465"/>
      <c r="U65" s="467"/>
      <c r="AA65" s="206">
        <f t="shared" si="2"/>
        <v>6.6666666666666666E-2</v>
      </c>
    </row>
    <row r="66" spans="1:27" ht="16.5" customHeight="1" x14ac:dyDescent="0.25">
      <c r="A66" s="204" t="s">
        <v>389</v>
      </c>
      <c r="B66" s="242" t="s">
        <v>341</v>
      </c>
      <c r="C66" s="101">
        <v>7</v>
      </c>
      <c r="D66" s="94"/>
      <c r="E66" s="101"/>
      <c r="F66" s="329"/>
      <c r="G66" s="307">
        <v>3</v>
      </c>
      <c r="H66" s="101">
        <f>G66*30</f>
        <v>90</v>
      </c>
      <c r="I66" s="236">
        <v>4</v>
      </c>
      <c r="J66" s="531" t="s">
        <v>173</v>
      </c>
      <c r="K66" s="532"/>
      <c r="L66" s="532"/>
      <c r="M66" s="237">
        <f t="shared" si="7"/>
        <v>86</v>
      </c>
      <c r="N66" s="529"/>
      <c r="O66" s="533"/>
      <c r="P66" s="529"/>
      <c r="Q66" s="533"/>
      <c r="R66" s="529"/>
      <c r="S66" s="238"/>
      <c r="T66" s="531" t="s">
        <v>173</v>
      </c>
      <c r="U66" s="534"/>
      <c r="V66" s="244" t="e">
        <f>#REF!+#REF!</f>
        <v>#REF!</v>
      </c>
      <c r="W66" s="244" t="e">
        <f>#REF!+#REF!</f>
        <v>#REF!</v>
      </c>
      <c r="X66" s="244" t="e">
        <f>#REF!+#REF!</f>
        <v>#REF!</v>
      </c>
      <c r="Y66" s="244" t="e">
        <f>#REF!+#REF!</f>
        <v>#REF!</v>
      </c>
      <c r="Z66" s="244" t="e">
        <f>#REF!+#REF!</f>
        <v>#REF!</v>
      </c>
      <c r="AA66" s="206">
        <f t="shared" si="2"/>
        <v>4.4444444444444446E-2</v>
      </c>
    </row>
    <row r="67" spans="1:27" ht="31.5" customHeight="1" thickBot="1" x14ac:dyDescent="0.3">
      <c r="A67" s="245" t="s">
        <v>390</v>
      </c>
      <c r="B67" s="426" t="s">
        <v>359</v>
      </c>
      <c r="C67" s="114"/>
      <c r="D67" s="330"/>
      <c r="E67" s="331"/>
      <c r="F67" s="332" t="s">
        <v>146</v>
      </c>
      <c r="G67" s="333">
        <v>1</v>
      </c>
      <c r="H67" s="334">
        <f>G67*30</f>
        <v>30</v>
      </c>
      <c r="I67" s="535">
        <v>4</v>
      </c>
      <c r="J67" s="536"/>
      <c r="K67" s="537"/>
      <c r="L67" s="537" t="s">
        <v>173</v>
      </c>
      <c r="M67" s="424">
        <f t="shared" si="7"/>
        <v>26</v>
      </c>
      <c r="N67" s="538"/>
      <c r="O67" s="539"/>
      <c r="P67" s="538"/>
      <c r="Q67" s="336"/>
      <c r="R67" s="538"/>
      <c r="S67" s="540"/>
      <c r="T67" s="538"/>
      <c r="U67" s="541" t="s">
        <v>173</v>
      </c>
      <c r="V67" s="246"/>
      <c r="W67" s="246"/>
      <c r="X67" s="246"/>
      <c r="Y67" s="246"/>
      <c r="Z67" s="246"/>
      <c r="AA67" s="206">
        <f t="shared" si="2"/>
        <v>0.13333333333333333</v>
      </c>
    </row>
    <row r="68" spans="1:27" ht="16.5" customHeight="1" thickBot="1" x14ac:dyDescent="0.3">
      <c r="A68" s="985" t="s">
        <v>147</v>
      </c>
      <c r="B68" s="986"/>
      <c r="C68" s="986"/>
      <c r="D68" s="986"/>
      <c r="E68" s="986"/>
      <c r="F68" s="987"/>
      <c r="G68" s="988">
        <f>G39+G40+G41+G42+G43+G44+G45+G46+G47+G50+G51+G52+G53+G54+G55+G56+G57+G58+G59+G62+G63+G64+G65</f>
        <v>89</v>
      </c>
      <c r="H68" s="989">
        <f>H39+H40+H41+H42+H43+H44+H45+H46+H47+H50+H51+H52+H53+H54+H55+H56+H57+H58+H59+H62+H63+H64+H65</f>
        <v>2670</v>
      </c>
      <c r="I68" s="979">
        <f>I39+I40+I41+I42+I43+I44+I45+I46+I47+I50+I51+I52+I53+I54+I55+I56+I57+I58+I59+I62+I63+I64+I65</f>
        <v>164</v>
      </c>
      <c r="J68" s="989">
        <v>110</v>
      </c>
      <c r="K68" s="989"/>
      <c r="L68" s="989">
        <v>54</v>
      </c>
      <c r="M68" s="989">
        <f>M39+M40+M41+M42+M43+M44+M45+M46+M47+M50+M51+M52+M53+M54+M55+M56+M57+M58+M59+M62+M63+M64+M65</f>
        <v>2506</v>
      </c>
      <c r="N68" s="989"/>
      <c r="O68" s="989"/>
      <c r="P68" s="989">
        <v>38</v>
      </c>
      <c r="Q68" s="989">
        <v>32</v>
      </c>
      <c r="R68" s="989">
        <v>34</v>
      </c>
      <c r="S68" s="989">
        <v>32</v>
      </c>
      <c r="T68" s="989">
        <v>24</v>
      </c>
      <c r="U68" s="989">
        <v>4</v>
      </c>
      <c r="V68" s="247" t="e">
        <f>SUM(V40:V67)</f>
        <v>#REF!</v>
      </c>
      <c r="W68" s="247" t="e">
        <f>SUM(W40:W67)</f>
        <v>#REF!</v>
      </c>
      <c r="X68" s="247" t="e">
        <f>SUM(X40:X67)</f>
        <v>#REF!</v>
      </c>
      <c r="Y68" s="247" t="e">
        <f>SUM(Y40:Y67)</f>
        <v>#REF!</v>
      </c>
      <c r="Z68" s="247" t="e">
        <f>SUM(Z40:Z67)</f>
        <v>#REF!</v>
      </c>
      <c r="AA68" s="206">
        <f t="shared" si="2"/>
        <v>6.142322097378277E-2</v>
      </c>
    </row>
    <row r="69" spans="1:27" ht="16.5" thickBot="1" x14ac:dyDescent="0.3">
      <c r="A69" s="990" t="s">
        <v>201</v>
      </c>
      <c r="B69" s="991"/>
      <c r="C69" s="991"/>
      <c r="D69" s="991"/>
      <c r="E69" s="991"/>
      <c r="F69" s="991"/>
      <c r="G69" s="991"/>
      <c r="H69" s="991"/>
      <c r="I69" s="991"/>
      <c r="J69" s="991"/>
      <c r="K69" s="991"/>
      <c r="L69" s="991"/>
      <c r="M69" s="991"/>
      <c r="N69" s="991"/>
      <c r="O69" s="991"/>
      <c r="P69" s="991"/>
      <c r="Q69" s="991"/>
      <c r="R69" s="991"/>
      <c r="S69" s="991"/>
      <c r="T69" s="991"/>
      <c r="U69" s="992"/>
      <c r="AA69" s="206" t="e">
        <f t="shared" si="2"/>
        <v>#DIV/0!</v>
      </c>
    </row>
    <row r="70" spans="1:27" s="198" customFormat="1" x14ac:dyDescent="0.25">
      <c r="A70" s="542" t="s">
        <v>202</v>
      </c>
      <c r="B70" s="543" t="s">
        <v>243</v>
      </c>
      <c r="C70" s="544"/>
      <c r="D70" s="545" t="s">
        <v>141</v>
      </c>
      <c r="E70" s="546"/>
      <c r="F70" s="547"/>
      <c r="G70" s="548">
        <v>6</v>
      </c>
      <c r="H70" s="549">
        <f>G70*30</f>
        <v>180</v>
      </c>
      <c r="I70" s="321"/>
      <c r="J70" s="550"/>
      <c r="K70" s="551"/>
      <c r="L70" s="551"/>
      <c r="M70" s="552">
        <f>H70-I70</f>
        <v>180</v>
      </c>
      <c r="N70" s="553"/>
      <c r="O70" s="554"/>
      <c r="P70" s="555"/>
      <c r="Q70" s="554"/>
      <c r="R70" s="555"/>
      <c r="S70" s="554"/>
      <c r="T70" s="555"/>
      <c r="U70" s="554"/>
      <c r="AA70" s="206">
        <f t="shared" si="2"/>
        <v>0</v>
      </c>
    </row>
    <row r="71" spans="1:27" s="198" customFormat="1" ht="16.5" thickBot="1" x14ac:dyDescent="0.3">
      <c r="A71" s="248" t="s">
        <v>221</v>
      </c>
      <c r="B71" s="249" t="s">
        <v>203</v>
      </c>
      <c r="C71" s="250"/>
      <c r="D71" s="251" t="s">
        <v>146</v>
      </c>
      <c r="E71" s="252"/>
      <c r="F71" s="253"/>
      <c r="G71" s="254">
        <v>6</v>
      </c>
      <c r="H71" s="255">
        <f>G71*30</f>
        <v>180</v>
      </c>
      <c r="I71" s="218"/>
      <c r="J71" s="256"/>
      <c r="K71" s="219"/>
      <c r="L71" s="219"/>
      <c r="M71" s="220">
        <f>H71-I71</f>
        <v>180</v>
      </c>
      <c r="N71" s="257"/>
      <c r="O71" s="243"/>
      <c r="P71" s="258"/>
      <c r="Q71" s="243"/>
      <c r="R71" s="258"/>
      <c r="S71" s="243"/>
      <c r="T71" s="258"/>
      <c r="U71" s="243"/>
      <c r="AA71" s="206">
        <f t="shared" si="2"/>
        <v>0</v>
      </c>
    </row>
    <row r="72" spans="1:27" s="198" customFormat="1" ht="16.5" thickBot="1" x14ac:dyDescent="0.3">
      <c r="A72" s="993" t="s">
        <v>204</v>
      </c>
      <c r="B72" s="994"/>
      <c r="C72" s="994"/>
      <c r="D72" s="994"/>
      <c r="E72" s="994"/>
      <c r="F72" s="995"/>
      <c r="G72" s="996">
        <f>SUM(G70:G71)</f>
        <v>12</v>
      </c>
      <c r="H72" s="997">
        <f>SUM(H70:H71)</f>
        <v>360</v>
      </c>
      <c r="I72" s="998"/>
      <c r="J72" s="999"/>
      <c r="K72" s="1000"/>
      <c r="L72" s="1000"/>
      <c r="M72" s="1000">
        <f>SUM(M70:M71)</f>
        <v>360</v>
      </c>
      <c r="N72" s="997"/>
      <c r="O72" s="997"/>
      <c r="P72" s="997"/>
      <c r="Q72" s="997"/>
      <c r="R72" s="997"/>
      <c r="S72" s="997"/>
      <c r="T72" s="997"/>
      <c r="U72" s="997"/>
      <c r="AA72" s="206">
        <f t="shared" si="2"/>
        <v>0</v>
      </c>
    </row>
    <row r="73" spans="1:27" ht="16.5" thickBot="1" x14ac:dyDescent="0.3">
      <c r="A73" s="993" t="s">
        <v>391</v>
      </c>
      <c r="B73" s="994"/>
      <c r="C73" s="994"/>
      <c r="D73" s="994"/>
      <c r="E73" s="994"/>
      <c r="F73" s="994"/>
      <c r="G73" s="994"/>
      <c r="H73" s="994"/>
      <c r="I73" s="994"/>
      <c r="J73" s="994"/>
      <c r="K73" s="994"/>
      <c r="L73" s="994"/>
      <c r="M73" s="994"/>
      <c r="N73" s="994"/>
      <c r="O73" s="994"/>
      <c r="P73" s="994"/>
      <c r="Q73" s="994"/>
      <c r="R73" s="994"/>
      <c r="S73" s="994"/>
      <c r="T73" s="994"/>
      <c r="U73" s="995"/>
      <c r="AA73" s="206" t="e">
        <f t="shared" si="2"/>
        <v>#DIV/0!</v>
      </c>
    </row>
    <row r="74" spans="1:27" s="198" customFormat="1" ht="16.5" thickBot="1" x14ac:dyDescent="0.3">
      <c r="A74" s="259" t="s">
        <v>205</v>
      </c>
      <c r="B74" s="260" t="s">
        <v>192</v>
      </c>
      <c r="C74" s="261">
        <v>8</v>
      </c>
      <c r="D74" s="262"/>
      <c r="E74" s="263"/>
      <c r="F74" s="264"/>
      <c r="G74" s="265">
        <v>6</v>
      </c>
      <c r="H74" s="266">
        <f>G74*30</f>
        <v>180</v>
      </c>
      <c r="I74" s="267"/>
      <c r="J74" s="268"/>
      <c r="K74" s="269"/>
      <c r="L74" s="269"/>
      <c r="M74" s="270">
        <f>H74-I74</f>
        <v>180</v>
      </c>
      <c r="N74" s="271"/>
      <c r="O74" s="272"/>
      <c r="P74" s="273"/>
      <c r="Q74" s="274"/>
      <c r="R74" s="273"/>
      <c r="S74" s="274"/>
      <c r="T74" s="273"/>
      <c r="U74" s="275"/>
      <c r="AA74" s="206">
        <f t="shared" si="2"/>
        <v>0</v>
      </c>
    </row>
    <row r="75" spans="1:27" s="198" customFormat="1" ht="16.5" customHeight="1" thickBot="1" x14ac:dyDescent="0.3">
      <c r="A75" s="1001" t="s">
        <v>148</v>
      </c>
      <c r="B75" s="1002"/>
      <c r="C75" s="1002"/>
      <c r="D75" s="1002"/>
      <c r="E75" s="1002"/>
      <c r="F75" s="1003"/>
      <c r="G75" s="1004">
        <f>SUM(G74:G74)</f>
        <v>6</v>
      </c>
      <c r="H75" s="1005">
        <f>H74</f>
        <v>180</v>
      </c>
      <c r="I75" s="1000"/>
      <c r="J75" s="1006"/>
      <c r="K75" s="1007"/>
      <c r="L75" s="1007"/>
      <c r="M75" s="1007">
        <f>M74</f>
        <v>180</v>
      </c>
      <c r="N75" s="1007"/>
      <c r="O75" s="1007"/>
      <c r="P75" s="1007"/>
      <c r="Q75" s="1007"/>
      <c r="R75" s="1007"/>
      <c r="S75" s="1007"/>
      <c r="T75" s="1007"/>
      <c r="U75" s="1000"/>
      <c r="AA75" s="206">
        <f t="shared" si="2"/>
        <v>0</v>
      </c>
    </row>
    <row r="76" spans="1:27" s="198" customFormat="1" ht="16.5" customHeight="1" thickBot="1" x14ac:dyDescent="0.3">
      <c r="A76" s="1008" t="s">
        <v>392</v>
      </c>
      <c r="B76" s="1009"/>
      <c r="C76" s="1009"/>
      <c r="D76" s="1009"/>
      <c r="E76" s="1009"/>
      <c r="F76" s="1009"/>
      <c r="G76" s="265">
        <f t="shared" ref="G76:U76" si="8">G36+G68+G72+G75</f>
        <v>180</v>
      </c>
      <c r="H76" s="1010">
        <f t="shared" si="8"/>
        <v>5250</v>
      </c>
      <c r="I76" s="1010">
        <f t="shared" si="8"/>
        <v>300</v>
      </c>
      <c r="J76" s="1010">
        <f t="shared" si="8"/>
        <v>198</v>
      </c>
      <c r="K76" s="1010">
        <f t="shared" si="8"/>
        <v>8</v>
      </c>
      <c r="L76" s="1010">
        <f t="shared" si="8"/>
        <v>94</v>
      </c>
      <c r="M76" s="1010">
        <f t="shared" si="8"/>
        <v>4950</v>
      </c>
      <c r="N76" s="1011">
        <f t="shared" si="8"/>
        <v>72</v>
      </c>
      <c r="O76" s="1012">
        <f t="shared" si="8"/>
        <v>52</v>
      </c>
      <c r="P76" s="1012">
        <f t="shared" si="8"/>
        <v>42</v>
      </c>
      <c r="Q76" s="1012">
        <f t="shared" si="8"/>
        <v>32</v>
      </c>
      <c r="R76" s="1012">
        <f t="shared" si="8"/>
        <v>38</v>
      </c>
      <c r="S76" s="1012">
        <f t="shared" si="8"/>
        <v>32</v>
      </c>
      <c r="T76" s="1012">
        <f t="shared" si="8"/>
        <v>24</v>
      </c>
      <c r="U76" s="1012">
        <f t="shared" si="8"/>
        <v>8</v>
      </c>
      <c r="AA76" s="206"/>
    </row>
    <row r="77" spans="1:27" ht="16.5" thickBot="1" x14ac:dyDescent="0.3">
      <c r="A77" s="1013" t="s">
        <v>149</v>
      </c>
      <c r="B77" s="1014"/>
      <c r="C77" s="1015"/>
      <c r="D77" s="1015"/>
      <c r="E77" s="1015"/>
      <c r="F77" s="1015"/>
      <c r="G77" s="1014"/>
      <c r="H77" s="1014"/>
      <c r="I77" s="1014"/>
      <c r="J77" s="1014"/>
      <c r="K77" s="1014"/>
      <c r="L77" s="1014"/>
      <c r="M77" s="1014"/>
      <c r="N77" s="1014"/>
      <c r="O77" s="1014"/>
      <c r="P77" s="1014"/>
      <c r="Q77" s="1014"/>
      <c r="R77" s="1014"/>
      <c r="S77" s="1014"/>
      <c r="T77" s="1014"/>
      <c r="U77" s="1016"/>
      <c r="AA77" s="206" t="e">
        <f t="shared" si="2"/>
        <v>#DIV/0!</v>
      </c>
    </row>
    <row r="78" spans="1:27" ht="16.5" thickBot="1" x14ac:dyDescent="0.3">
      <c r="A78" s="1017" t="s">
        <v>150</v>
      </c>
      <c r="B78" s="1018"/>
      <c r="C78" s="1018"/>
      <c r="D78" s="1018"/>
      <c r="E78" s="1018"/>
      <c r="F78" s="1018"/>
      <c r="G78" s="1018"/>
      <c r="H78" s="1018"/>
      <c r="I78" s="1018"/>
      <c r="J78" s="1018"/>
      <c r="K78" s="1018"/>
      <c r="L78" s="1018"/>
      <c r="M78" s="1018"/>
      <c r="N78" s="1018"/>
      <c r="O78" s="1018"/>
      <c r="P78" s="1018"/>
      <c r="Q78" s="1018"/>
      <c r="R78" s="1018"/>
      <c r="S78" s="1018"/>
      <c r="T78" s="1018"/>
      <c r="U78" s="1019"/>
      <c r="AA78" s="206" t="e">
        <f t="shared" si="2"/>
        <v>#DIV/0!</v>
      </c>
    </row>
    <row r="79" spans="1:27" ht="17.25" customHeight="1" thickBot="1" x14ac:dyDescent="0.3">
      <c r="A79" s="1020" t="s">
        <v>398</v>
      </c>
      <c r="B79" s="1021"/>
      <c r="C79" s="102"/>
      <c r="D79" s="103">
        <v>3</v>
      </c>
      <c r="E79" s="104"/>
      <c r="F79" s="105"/>
      <c r="G79" s="558">
        <v>4</v>
      </c>
      <c r="H79" s="559">
        <f>G79*30</f>
        <v>120</v>
      </c>
      <c r="I79" s="560">
        <v>4</v>
      </c>
      <c r="J79" s="561" t="s">
        <v>173</v>
      </c>
      <c r="K79" s="562"/>
      <c r="L79" s="563"/>
      <c r="M79" s="564">
        <f>H79-I79</f>
        <v>116</v>
      </c>
      <c r="N79" s="565"/>
      <c r="O79" s="566"/>
      <c r="P79" s="565" t="s">
        <v>173</v>
      </c>
      <c r="Q79" s="566"/>
      <c r="R79" s="565"/>
      <c r="S79" s="566"/>
      <c r="T79" s="565"/>
      <c r="U79" s="566"/>
      <c r="AA79" s="206">
        <f t="shared" si="2"/>
        <v>3.3333333333333333E-2</v>
      </c>
    </row>
    <row r="80" spans="1:27" ht="17.25" customHeight="1" thickBot="1" x14ac:dyDescent="0.3">
      <c r="A80" s="1022" t="s">
        <v>399</v>
      </c>
      <c r="B80" s="1023"/>
      <c r="C80" s="137"/>
      <c r="D80" s="137">
        <v>4</v>
      </c>
      <c r="E80" s="567"/>
      <c r="F80" s="138"/>
      <c r="G80" s="568">
        <v>4</v>
      </c>
      <c r="H80" s="569">
        <f>G80*30</f>
        <v>120</v>
      </c>
      <c r="I80" s="570">
        <v>4</v>
      </c>
      <c r="J80" s="569" t="s">
        <v>173</v>
      </c>
      <c r="K80" s="571"/>
      <c r="L80" s="572"/>
      <c r="M80" s="573">
        <f>H80-I80</f>
        <v>116</v>
      </c>
      <c r="N80" s="574"/>
      <c r="O80" s="573"/>
      <c r="P80" s="574"/>
      <c r="Q80" s="573" t="s">
        <v>173</v>
      </c>
      <c r="R80" s="574"/>
      <c r="S80" s="573"/>
      <c r="T80" s="574"/>
      <c r="U80" s="573"/>
      <c r="V80" s="276" t="e">
        <f>#REF!</f>
        <v>#REF!</v>
      </c>
      <c r="W80" s="277" t="e">
        <f>#REF!</f>
        <v>#REF!</v>
      </c>
      <c r="X80" s="277" t="e">
        <f>#REF!</f>
        <v>#REF!</v>
      </c>
      <c r="Y80" s="277" t="e">
        <f>#REF!</f>
        <v>#REF!</v>
      </c>
      <c r="Z80" s="277" t="e">
        <f>#REF!</f>
        <v>#REF!</v>
      </c>
      <c r="AA80" s="206">
        <f t="shared" si="2"/>
        <v>3.3333333333333333E-2</v>
      </c>
    </row>
    <row r="81" spans="1:30" ht="17.25" customHeight="1" thickBot="1" x14ac:dyDescent="0.3">
      <c r="A81" s="1020" t="s">
        <v>400</v>
      </c>
      <c r="B81" s="1021"/>
      <c r="C81" s="103"/>
      <c r="D81" s="113">
        <v>5</v>
      </c>
      <c r="E81" s="102"/>
      <c r="F81" s="109"/>
      <c r="G81" s="558">
        <v>4</v>
      </c>
      <c r="H81" s="559">
        <f>G81*30</f>
        <v>120</v>
      </c>
      <c r="I81" s="575">
        <v>4</v>
      </c>
      <c r="J81" s="559" t="s">
        <v>173</v>
      </c>
      <c r="K81" s="576"/>
      <c r="L81" s="577"/>
      <c r="M81" s="578">
        <f>H81-I81</f>
        <v>116</v>
      </c>
      <c r="N81" s="556"/>
      <c r="O81" s="578"/>
      <c r="P81" s="556"/>
      <c r="Q81" s="578"/>
      <c r="R81" s="556" t="s">
        <v>173</v>
      </c>
      <c r="S81" s="578"/>
      <c r="T81" s="556"/>
      <c r="U81" s="578"/>
      <c r="AA81" s="206">
        <f>I81/H81</f>
        <v>3.3333333333333333E-2</v>
      </c>
    </row>
    <row r="82" spans="1:30" s="417" customFormat="1" ht="50.25" customHeight="1" thickBot="1" x14ac:dyDescent="0.3">
      <c r="A82" s="1020" t="s">
        <v>423</v>
      </c>
      <c r="B82" s="1024"/>
      <c r="C82" s="1025"/>
      <c r="D82" s="1026" t="s">
        <v>222</v>
      </c>
      <c r="E82" s="1027"/>
      <c r="F82" s="1028"/>
      <c r="G82" s="1029" t="s">
        <v>424</v>
      </c>
      <c r="H82" s="1010">
        <v>150</v>
      </c>
      <c r="I82" s="1030">
        <v>4</v>
      </c>
      <c r="J82" s="1031" t="s">
        <v>173</v>
      </c>
      <c r="K82" s="1032"/>
      <c r="L82" s="1033"/>
      <c r="M82" s="1034">
        <f>H82-I82</f>
        <v>146</v>
      </c>
      <c r="N82" s="1035"/>
      <c r="O82" s="1036"/>
      <c r="P82" s="1037"/>
      <c r="Q82" s="1038" t="s">
        <v>173</v>
      </c>
      <c r="R82" s="556"/>
      <c r="S82" s="557"/>
      <c r="T82" s="556"/>
      <c r="U82" s="557"/>
    </row>
    <row r="83" spans="1:30" ht="16.5" customHeight="1" thickBot="1" x14ac:dyDescent="0.3">
      <c r="A83" s="985" t="s">
        <v>393</v>
      </c>
      <c r="B83" s="986"/>
      <c r="C83" s="986"/>
      <c r="D83" s="986"/>
      <c r="E83" s="986"/>
      <c r="F83" s="986"/>
      <c r="G83" s="1039">
        <f>G79+G80+G81</f>
        <v>12</v>
      </c>
      <c r="H83" s="1040">
        <f>H79+H80+H81+H82</f>
        <v>510</v>
      </c>
      <c r="I83" s="1041">
        <f>J83+L83</f>
        <v>12</v>
      </c>
      <c r="J83" s="1040">
        <v>12</v>
      </c>
      <c r="K83" s="1040"/>
      <c r="L83" s="1042">
        <f>L79+L80+L81</f>
        <v>0</v>
      </c>
      <c r="M83" s="1043">
        <f>M79+M80+M81</f>
        <v>348</v>
      </c>
      <c r="N83" s="557"/>
      <c r="O83" s="1044"/>
      <c r="P83" s="1045">
        <v>4</v>
      </c>
      <c r="Q83" s="1046">
        <v>4</v>
      </c>
      <c r="R83" s="1046">
        <v>4</v>
      </c>
      <c r="S83" s="1046"/>
      <c r="T83" s="1046"/>
      <c r="U83" s="1046"/>
      <c r="AA83" s="579" t="s">
        <v>425</v>
      </c>
    </row>
    <row r="84" spans="1:30" ht="16.5" thickBot="1" x14ac:dyDescent="0.3">
      <c r="A84" s="1017" t="s">
        <v>152</v>
      </c>
      <c r="B84" s="1018"/>
      <c r="C84" s="1018"/>
      <c r="D84" s="1018"/>
      <c r="E84" s="1018"/>
      <c r="F84" s="1018"/>
      <c r="G84" s="1018"/>
      <c r="H84" s="1018"/>
      <c r="I84" s="1018"/>
      <c r="J84" s="1018"/>
      <c r="K84" s="1018"/>
      <c r="L84" s="1018"/>
      <c r="M84" s="1018"/>
      <c r="N84" s="1018"/>
      <c r="O84" s="1018"/>
      <c r="P84" s="1018"/>
      <c r="Q84" s="1018"/>
      <c r="R84" s="1018"/>
      <c r="S84" s="1018"/>
      <c r="T84" s="1018"/>
      <c r="U84" s="1019"/>
      <c r="AA84" s="206"/>
    </row>
    <row r="85" spans="1:30" ht="18.75" customHeight="1" thickBot="1" x14ac:dyDescent="0.3">
      <c r="A85" s="1020" t="s">
        <v>398</v>
      </c>
      <c r="B85" s="1047"/>
      <c r="C85" s="339"/>
      <c r="D85" s="103">
        <v>3</v>
      </c>
      <c r="E85" s="108"/>
      <c r="F85" s="109"/>
      <c r="G85" s="340">
        <v>4</v>
      </c>
      <c r="H85" s="341">
        <f>G85*30</f>
        <v>120</v>
      </c>
      <c r="I85" s="342">
        <v>8</v>
      </c>
      <c r="J85" s="343" t="s">
        <v>173</v>
      </c>
      <c r="K85" s="344"/>
      <c r="L85" s="345" t="s">
        <v>173</v>
      </c>
      <c r="M85" s="346">
        <f>H85-I85</f>
        <v>112</v>
      </c>
      <c r="N85" s="347"/>
      <c r="O85" s="348"/>
      <c r="P85" s="349">
        <v>8</v>
      </c>
      <c r="Q85" s="350"/>
      <c r="R85" s="347"/>
      <c r="S85" s="348"/>
      <c r="T85" s="349"/>
      <c r="U85" s="350"/>
      <c r="AA85" s="206"/>
      <c r="AD85" s="215" t="s">
        <v>70</v>
      </c>
    </row>
    <row r="86" spans="1:30" ht="18.75" customHeight="1" thickBot="1" x14ac:dyDescent="0.3">
      <c r="A86" s="1022" t="s">
        <v>399</v>
      </c>
      <c r="B86" s="1048"/>
      <c r="C86" s="278"/>
      <c r="D86" s="137">
        <v>4</v>
      </c>
      <c r="E86" s="139"/>
      <c r="F86" s="138"/>
      <c r="G86" s="351">
        <v>4</v>
      </c>
      <c r="H86" s="352">
        <f>G86*30</f>
        <v>120</v>
      </c>
      <c r="I86" s="353">
        <v>8</v>
      </c>
      <c r="J86" s="343" t="s">
        <v>173</v>
      </c>
      <c r="K86" s="354"/>
      <c r="L86" s="345" t="s">
        <v>173</v>
      </c>
      <c r="M86" s="355">
        <f>H86-I86</f>
        <v>112</v>
      </c>
      <c r="N86" s="356"/>
      <c r="O86" s="357"/>
      <c r="P86" s="358"/>
      <c r="Q86" s="359">
        <v>8</v>
      </c>
      <c r="R86" s="356"/>
      <c r="S86" s="357"/>
      <c r="T86" s="358"/>
      <c r="U86" s="359"/>
      <c r="AA86" s="206"/>
    </row>
    <row r="87" spans="1:30" ht="18.75" customHeight="1" thickBot="1" x14ac:dyDescent="0.3">
      <c r="A87" s="1049" t="s">
        <v>400</v>
      </c>
      <c r="B87" s="1050"/>
      <c r="C87" s="360"/>
      <c r="D87" s="361">
        <v>5</v>
      </c>
      <c r="E87" s="362"/>
      <c r="F87" s="363"/>
      <c r="G87" s="364">
        <v>4</v>
      </c>
      <c r="H87" s="365">
        <v>120</v>
      </c>
      <c r="I87" s="366">
        <v>8</v>
      </c>
      <c r="J87" s="343" t="s">
        <v>173</v>
      </c>
      <c r="K87" s="368"/>
      <c r="L87" s="345" t="s">
        <v>173</v>
      </c>
      <c r="M87" s="370">
        <f>H87-I87</f>
        <v>112</v>
      </c>
      <c r="N87" s="371"/>
      <c r="O87" s="372"/>
      <c r="P87" s="373"/>
      <c r="Q87" s="374"/>
      <c r="R87" s="371">
        <v>8</v>
      </c>
      <c r="S87" s="372"/>
      <c r="T87" s="373"/>
      <c r="U87" s="374"/>
      <c r="AA87" s="206"/>
    </row>
    <row r="88" spans="1:30" ht="18.75" customHeight="1" x14ac:dyDescent="0.25">
      <c r="A88" s="1051" t="s">
        <v>401</v>
      </c>
      <c r="B88" s="1052"/>
      <c r="C88" s="375"/>
      <c r="D88" s="111" t="s">
        <v>224</v>
      </c>
      <c r="E88" s="106"/>
      <c r="F88" s="107"/>
      <c r="G88" s="376">
        <v>4</v>
      </c>
      <c r="H88" s="306">
        <f>G88*30</f>
        <v>120</v>
      </c>
      <c r="I88" s="377">
        <v>8</v>
      </c>
      <c r="J88" s="580" t="s">
        <v>173</v>
      </c>
      <c r="K88" s="378"/>
      <c r="L88" s="581" t="s">
        <v>173</v>
      </c>
      <c r="M88" s="379">
        <f>H88-I88</f>
        <v>112</v>
      </c>
      <c r="N88" s="380"/>
      <c r="O88" s="381"/>
      <c r="P88" s="316"/>
      <c r="Q88" s="315"/>
      <c r="R88" s="380"/>
      <c r="S88" s="381">
        <v>8</v>
      </c>
      <c r="T88" s="316"/>
      <c r="U88" s="305"/>
      <c r="AA88" s="206"/>
    </row>
    <row r="89" spans="1:30" ht="18.75" customHeight="1" thickBot="1" x14ac:dyDescent="0.3">
      <c r="A89" s="1053" t="s">
        <v>402</v>
      </c>
      <c r="B89" s="1054"/>
      <c r="C89" s="382"/>
      <c r="D89" s="383" t="s">
        <v>224</v>
      </c>
      <c r="E89" s="384"/>
      <c r="F89" s="385"/>
      <c r="G89" s="386">
        <v>4</v>
      </c>
      <c r="H89" s="387">
        <f>G89*30</f>
        <v>120</v>
      </c>
      <c r="I89" s="388">
        <v>8</v>
      </c>
      <c r="J89" s="582" t="s">
        <v>173</v>
      </c>
      <c r="K89" s="389"/>
      <c r="L89" s="583" t="s">
        <v>173</v>
      </c>
      <c r="M89" s="391">
        <f>H89-I89</f>
        <v>112</v>
      </c>
      <c r="N89" s="392"/>
      <c r="O89" s="393"/>
      <c r="P89" s="394"/>
      <c r="Q89" s="140"/>
      <c r="R89" s="392"/>
      <c r="S89" s="393">
        <v>8</v>
      </c>
      <c r="T89" s="394"/>
      <c r="U89" s="390"/>
      <c r="AA89" s="206"/>
    </row>
    <row r="90" spans="1:30" ht="18.75" customHeight="1" x14ac:dyDescent="0.25">
      <c r="A90" s="1051" t="s">
        <v>403</v>
      </c>
      <c r="B90" s="1052"/>
      <c r="C90" s="375"/>
      <c r="D90" s="110">
        <v>7</v>
      </c>
      <c r="E90" s="106"/>
      <c r="F90" s="107"/>
      <c r="G90" s="376">
        <v>4</v>
      </c>
      <c r="H90" s="306">
        <f t="shared" ref="H90:H96" si="9">G90*30</f>
        <v>120</v>
      </c>
      <c r="I90" s="377">
        <v>8</v>
      </c>
      <c r="J90" s="367" t="s">
        <v>173</v>
      </c>
      <c r="K90" s="378"/>
      <c r="L90" s="369" t="s">
        <v>173</v>
      </c>
      <c r="M90" s="379">
        <f t="shared" ref="M90:M96" si="10">H90-I90</f>
        <v>112</v>
      </c>
      <c r="N90" s="380"/>
      <c r="O90" s="381"/>
      <c r="P90" s="316"/>
      <c r="Q90" s="315"/>
      <c r="R90" s="380"/>
      <c r="S90" s="381"/>
      <c r="T90" s="316">
        <v>8</v>
      </c>
      <c r="U90" s="107"/>
      <c r="AA90" s="206"/>
      <c r="AD90" s="215">
        <f>45+54+45+108+135+165</f>
        <v>552</v>
      </c>
    </row>
    <row r="91" spans="1:30" ht="18.75" customHeight="1" x14ac:dyDescent="0.25">
      <c r="A91" s="1055" t="s">
        <v>404</v>
      </c>
      <c r="B91" s="1056"/>
      <c r="C91" s="395"/>
      <c r="D91" s="396">
        <v>7</v>
      </c>
      <c r="E91" s="98"/>
      <c r="F91" s="99"/>
      <c r="G91" s="397">
        <v>4</v>
      </c>
      <c r="H91" s="309">
        <f t="shared" si="9"/>
        <v>120</v>
      </c>
      <c r="I91" s="398">
        <v>8</v>
      </c>
      <c r="J91" s="584" t="s">
        <v>173</v>
      </c>
      <c r="K91" s="310"/>
      <c r="L91" s="585" t="s">
        <v>173</v>
      </c>
      <c r="M91" s="399">
        <f t="shared" si="10"/>
        <v>112</v>
      </c>
      <c r="N91" s="293"/>
      <c r="O91" s="400"/>
      <c r="P91" s="92"/>
      <c r="Q91" s="93"/>
      <c r="R91" s="293"/>
      <c r="S91" s="400"/>
      <c r="T91" s="92">
        <v>8</v>
      </c>
      <c r="U91" s="99"/>
      <c r="AA91" s="206"/>
    </row>
    <row r="92" spans="1:30" ht="18.75" customHeight="1" thickBot="1" x14ac:dyDescent="0.3">
      <c r="A92" s="1053" t="s">
        <v>405</v>
      </c>
      <c r="B92" s="1054"/>
      <c r="C92" s="382"/>
      <c r="D92" s="401">
        <v>7</v>
      </c>
      <c r="E92" s="384"/>
      <c r="F92" s="385"/>
      <c r="G92" s="386">
        <v>4</v>
      </c>
      <c r="H92" s="402">
        <f t="shared" si="9"/>
        <v>120</v>
      </c>
      <c r="I92" s="388">
        <v>8</v>
      </c>
      <c r="J92" s="582" t="s">
        <v>173</v>
      </c>
      <c r="K92" s="403"/>
      <c r="L92" s="583" t="s">
        <v>173</v>
      </c>
      <c r="M92" s="391">
        <f t="shared" si="10"/>
        <v>112</v>
      </c>
      <c r="N92" s="392"/>
      <c r="O92" s="393"/>
      <c r="P92" s="394"/>
      <c r="Q92" s="140"/>
      <c r="R92" s="392"/>
      <c r="S92" s="393"/>
      <c r="T92" s="394">
        <v>8</v>
      </c>
      <c r="U92" s="385"/>
      <c r="AA92" s="206"/>
    </row>
    <row r="93" spans="1:30" ht="18.75" customHeight="1" x14ac:dyDescent="0.25">
      <c r="A93" s="1051" t="s">
        <v>406</v>
      </c>
      <c r="B93" s="1052"/>
      <c r="C93" s="375"/>
      <c r="D93" s="110">
        <v>8</v>
      </c>
      <c r="E93" s="106"/>
      <c r="F93" s="107"/>
      <c r="G93" s="376">
        <v>4</v>
      </c>
      <c r="H93" s="306">
        <f t="shared" si="9"/>
        <v>120</v>
      </c>
      <c r="I93" s="377">
        <v>8</v>
      </c>
      <c r="J93" s="367" t="s">
        <v>173</v>
      </c>
      <c r="K93" s="404"/>
      <c r="L93" s="369" t="s">
        <v>173</v>
      </c>
      <c r="M93" s="379">
        <f t="shared" si="10"/>
        <v>112</v>
      </c>
      <c r="N93" s="380"/>
      <c r="O93" s="381"/>
      <c r="P93" s="316"/>
      <c r="Q93" s="315"/>
      <c r="R93" s="380"/>
      <c r="S93" s="381"/>
      <c r="T93" s="316"/>
      <c r="U93" s="315">
        <v>8</v>
      </c>
      <c r="AA93" s="206"/>
    </row>
    <row r="94" spans="1:30" ht="18.75" customHeight="1" x14ac:dyDescent="0.25">
      <c r="A94" s="1055" t="s">
        <v>407</v>
      </c>
      <c r="B94" s="1056"/>
      <c r="C94" s="395"/>
      <c r="D94" s="396">
        <v>8</v>
      </c>
      <c r="E94" s="98"/>
      <c r="F94" s="99"/>
      <c r="G94" s="397">
        <v>4</v>
      </c>
      <c r="H94" s="100">
        <f t="shared" si="9"/>
        <v>120</v>
      </c>
      <c r="I94" s="398">
        <v>8</v>
      </c>
      <c r="J94" s="584" t="s">
        <v>173</v>
      </c>
      <c r="K94" s="310"/>
      <c r="L94" s="585" t="s">
        <v>173</v>
      </c>
      <c r="M94" s="399">
        <f t="shared" si="10"/>
        <v>112</v>
      </c>
      <c r="N94" s="293"/>
      <c r="O94" s="400"/>
      <c r="P94" s="92"/>
      <c r="Q94" s="93"/>
      <c r="R94" s="293"/>
      <c r="S94" s="400"/>
      <c r="T94" s="92"/>
      <c r="U94" s="93">
        <v>8</v>
      </c>
      <c r="AA94" s="206"/>
    </row>
    <row r="95" spans="1:30" ht="18.75" customHeight="1" x14ac:dyDescent="0.25">
      <c r="A95" s="1055" t="s">
        <v>408</v>
      </c>
      <c r="B95" s="1056"/>
      <c r="C95" s="395"/>
      <c r="D95" s="396">
        <v>8</v>
      </c>
      <c r="E95" s="98"/>
      <c r="F95" s="99"/>
      <c r="G95" s="397">
        <v>4</v>
      </c>
      <c r="H95" s="100">
        <f t="shared" si="9"/>
        <v>120</v>
      </c>
      <c r="I95" s="398">
        <v>8</v>
      </c>
      <c r="J95" s="584" t="s">
        <v>173</v>
      </c>
      <c r="K95" s="311"/>
      <c r="L95" s="585" t="s">
        <v>173</v>
      </c>
      <c r="M95" s="399">
        <f t="shared" si="10"/>
        <v>112</v>
      </c>
      <c r="N95" s="293"/>
      <c r="O95" s="400"/>
      <c r="P95" s="92"/>
      <c r="Q95" s="93"/>
      <c r="R95" s="293"/>
      <c r="S95" s="400"/>
      <c r="T95" s="92"/>
      <c r="U95" s="93">
        <v>8</v>
      </c>
      <c r="AA95" s="206"/>
    </row>
    <row r="96" spans="1:30" ht="18.75" customHeight="1" thickBot="1" x14ac:dyDescent="0.3">
      <c r="A96" s="1057" t="s">
        <v>409</v>
      </c>
      <c r="B96" s="1058"/>
      <c r="C96" s="406"/>
      <c r="D96" s="112" t="s">
        <v>410</v>
      </c>
      <c r="E96" s="84"/>
      <c r="F96" s="338"/>
      <c r="G96" s="407">
        <v>4</v>
      </c>
      <c r="H96" s="331">
        <f t="shared" si="9"/>
        <v>120</v>
      </c>
      <c r="I96" s="408">
        <v>8</v>
      </c>
      <c r="J96" s="582" t="s">
        <v>173</v>
      </c>
      <c r="K96" s="409"/>
      <c r="L96" s="583" t="s">
        <v>173</v>
      </c>
      <c r="M96" s="410">
        <f t="shared" si="10"/>
        <v>112</v>
      </c>
      <c r="N96" s="411"/>
      <c r="O96" s="412"/>
      <c r="P96" s="335"/>
      <c r="Q96" s="413"/>
      <c r="R96" s="411"/>
      <c r="S96" s="412"/>
      <c r="T96" s="335"/>
      <c r="U96" s="413">
        <v>8</v>
      </c>
      <c r="AA96" s="206">
        <f>I96/H96</f>
        <v>6.6666666666666666E-2</v>
      </c>
    </row>
    <row r="97" spans="1:27" ht="16.5" customHeight="1" thickBot="1" x14ac:dyDescent="0.3">
      <c r="A97" s="985" t="s">
        <v>156</v>
      </c>
      <c r="B97" s="986"/>
      <c r="C97" s="986"/>
      <c r="D97" s="986"/>
      <c r="E97" s="986"/>
      <c r="F97" s="987"/>
      <c r="G97" s="988">
        <f>SUM(G85:G96)</f>
        <v>48</v>
      </c>
      <c r="H97" s="989">
        <f t="shared" ref="H97:U97" si="11">SUM(H85:H96)</f>
        <v>1440</v>
      </c>
      <c r="I97" s="989">
        <f t="shared" si="11"/>
        <v>96</v>
      </c>
      <c r="J97" s="989">
        <v>48</v>
      </c>
      <c r="K97" s="989"/>
      <c r="L97" s="989">
        <v>48</v>
      </c>
      <c r="M97" s="989">
        <f t="shared" si="11"/>
        <v>1344</v>
      </c>
      <c r="N97" s="989"/>
      <c r="O97" s="989"/>
      <c r="P97" s="989">
        <f t="shared" si="11"/>
        <v>8</v>
      </c>
      <c r="Q97" s="989">
        <f t="shared" si="11"/>
        <v>8</v>
      </c>
      <c r="R97" s="989">
        <f t="shared" si="11"/>
        <v>8</v>
      </c>
      <c r="S97" s="989">
        <f t="shared" si="11"/>
        <v>16</v>
      </c>
      <c r="T97" s="989">
        <f t="shared" si="11"/>
        <v>24</v>
      </c>
      <c r="U97" s="989">
        <f t="shared" si="11"/>
        <v>32</v>
      </c>
      <c r="V97" s="279" t="e">
        <f>SUM(#REF!)</f>
        <v>#REF!</v>
      </c>
      <c r="W97" s="280" t="e">
        <f>SUM(#REF!)</f>
        <v>#REF!</v>
      </c>
      <c r="X97" s="280" t="e">
        <f>SUM(#REF!)</f>
        <v>#REF!</v>
      </c>
      <c r="Y97" s="280" t="e">
        <f>SUM(#REF!)</f>
        <v>#REF!</v>
      </c>
      <c r="Z97" s="280" t="e">
        <f>SUM(#REF!)</f>
        <v>#REF!</v>
      </c>
    </row>
    <row r="98" spans="1:27" ht="18" customHeight="1" thickBot="1" x14ac:dyDescent="0.3">
      <c r="A98" s="1059" t="s">
        <v>157</v>
      </c>
      <c r="B98" s="1060"/>
      <c r="C98" s="1060"/>
      <c r="D98" s="1060"/>
      <c r="E98" s="1060"/>
      <c r="F98" s="1061"/>
      <c r="G98" s="988">
        <f>G83+G97</f>
        <v>60</v>
      </c>
      <c r="H98" s="989">
        <f>H83+H97</f>
        <v>1950</v>
      </c>
      <c r="I98" s="989">
        <f>I83+I97</f>
        <v>108</v>
      </c>
      <c r="J98" s="989">
        <f>J83+J97</f>
        <v>60</v>
      </c>
      <c r="K98" s="989"/>
      <c r="L98" s="989">
        <f>L83+L97</f>
        <v>48</v>
      </c>
      <c r="M98" s="989">
        <f>M83+M97</f>
        <v>1692</v>
      </c>
      <c r="N98" s="989"/>
      <c r="O98" s="989"/>
      <c r="P98" s="989">
        <f t="shared" ref="P98:U98" si="12">P83+P97</f>
        <v>12</v>
      </c>
      <c r="Q98" s="989">
        <f t="shared" si="12"/>
        <v>12</v>
      </c>
      <c r="R98" s="989">
        <f t="shared" si="12"/>
        <v>12</v>
      </c>
      <c r="S98" s="989">
        <f t="shared" si="12"/>
        <v>16</v>
      </c>
      <c r="T98" s="989">
        <f t="shared" si="12"/>
        <v>24</v>
      </c>
      <c r="U98" s="989">
        <f t="shared" si="12"/>
        <v>32</v>
      </c>
      <c r="V98" s="279"/>
      <c r="W98" s="280"/>
      <c r="X98" s="280"/>
      <c r="Y98" s="280"/>
      <c r="Z98" s="280"/>
    </row>
    <row r="99" spans="1:27" s="198" customFormat="1" ht="16.5" thickBot="1" x14ac:dyDescent="0.3">
      <c r="A99" s="1062" t="s">
        <v>158</v>
      </c>
      <c r="B99" s="1062"/>
      <c r="C99" s="1062"/>
      <c r="D99" s="1062"/>
      <c r="E99" s="1062"/>
      <c r="F99" s="1062"/>
      <c r="G99" s="1063">
        <f t="shared" ref="G99:U99" si="13">G76+G98</f>
        <v>240</v>
      </c>
      <c r="H99" s="1064">
        <f t="shared" si="13"/>
        <v>7200</v>
      </c>
      <c r="I99" s="1064">
        <f t="shared" si="13"/>
        <v>408</v>
      </c>
      <c r="J99" s="1064">
        <f t="shared" si="13"/>
        <v>258</v>
      </c>
      <c r="K99" s="1064">
        <f t="shared" si="13"/>
        <v>8</v>
      </c>
      <c r="L99" s="1064">
        <f t="shared" si="13"/>
        <v>142</v>
      </c>
      <c r="M99" s="1064">
        <f t="shared" si="13"/>
        <v>6642</v>
      </c>
      <c r="N99" s="1064">
        <f t="shared" si="13"/>
        <v>72</v>
      </c>
      <c r="O99" s="1064">
        <f t="shared" si="13"/>
        <v>52</v>
      </c>
      <c r="P99" s="1064">
        <f t="shared" si="13"/>
        <v>54</v>
      </c>
      <c r="Q99" s="1064">
        <f t="shared" si="13"/>
        <v>44</v>
      </c>
      <c r="R99" s="1064">
        <f t="shared" si="13"/>
        <v>50</v>
      </c>
      <c r="S99" s="1064">
        <f t="shared" si="13"/>
        <v>48</v>
      </c>
      <c r="T99" s="1064">
        <f t="shared" si="13"/>
        <v>48</v>
      </c>
      <c r="U99" s="1064">
        <f t="shared" si="13"/>
        <v>40</v>
      </c>
      <c r="V99" s="282" t="e">
        <f>#REF!+#REF!</f>
        <v>#REF!</v>
      </c>
      <c r="W99" s="281" t="e">
        <f>#REF!+#REF!</f>
        <v>#REF!</v>
      </c>
      <c r="X99" s="281" t="e">
        <f>#REF!+#REF!</f>
        <v>#REF!</v>
      </c>
      <c r="Y99" s="281" t="e">
        <f>#REF!+#REF!</f>
        <v>#REF!</v>
      </c>
      <c r="Z99" s="281" t="e">
        <f>#REF!+#REF!</f>
        <v>#REF!</v>
      </c>
      <c r="AA99" s="283"/>
    </row>
    <row r="100" spans="1:27" s="198" customFormat="1" ht="16.5" thickBot="1" x14ac:dyDescent="0.3">
      <c r="A100" s="1065" t="s">
        <v>159</v>
      </c>
      <c r="B100" s="1065"/>
      <c r="C100" s="1065"/>
      <c r="D100" s="1065"/>
      <c r="E100" s="1065"/>
      <c r="F100" s="1065"/>
      <c r="G100" s="1065"/>
      <c r="H100" s="1065"/>
      <c r="I100" s="1065"/>
      <c r="J100" s="1065"/>
      <c r="K100" s="1065"/>
      <c r="L100" s="1065"/>
      <c r="M100" s="1065"/>
      <c r="N100" s="979">
        <v>3</v>
      </c>
      <c r="O100" s="1066">
        <v>3</v>
      </c>
      <c r="P100" s="1066">
        <v>3</v>
      </c>
      <c r="Q100" s="1066">
        <v>3</v>
      </c>
      <c r="R100" s="1066">
        <v>3</v>
      </c>
      <c r="S100" s="1066">
        <v>3</v>
      </c>
      <c r="T100" s="1066">
        <v>3</v>
      </c>
      <c r="U100" s="1066">
        <v>1</v>
      </c>
    </row>
    <row r="101" spans="1:27" s="198" customFormat="1" ht="16.5" thickBot="1" x14ac:dyDescent="0.3">
      <c r="A101" s="1065" t="s">
        <v>160</v>
      </c>
      <c r="B101" s="1065"/>
      <c r="C101" s="1065"/>
      <c r="D101" s="1065"/>
      <c r="E101" s="1065"/>
      <c r="F101" s="1065"/>
      <c r="G101" s="1065"/>
      <c r="H101" s="1065"/>
      <c r="I101" s="1065"/>
      <c r="J101" s="1065"/>
      <c r="K101" s="1065"/>
      <c r="L101" s="1065"/>
      <c r="M101" s="1065"/>
      <c r="N101" s="1067">
        <v>5</v>
      </c>
      <c r="O101" s="586">
        <v>4</v>
      </c>
      <c r="P101" s="586">
        <v>4</v>
      </c>
      <c r="Q101" s="586">
        <v>5</v>
      </c>
      <c r="R101" s="586">
        <v>4</v>
      </c>
      <c r="S101" s="586">
        <v>5</v>
      </c>
      <c r="T101" s="586">
        <v>5</v>
      </c>
      <c r="U101" s="586">
        <v>6</v>
      </c>
    </row>
    <row r="102" spans="1:27" s="198" customFormat="1" ht="16.5" thickBot="1" x14ac:dyDescent="0.3">
      <c r="A102" s="1065" t="s">
        <v>161</v>
      </c>
      <c r="B102" s="1065"/>
      <c r="C102" s="1065"/>
      <c r="D102" s="1065"/>
      <c r="E102" s="1065"/>
      <c r="F102" s="1065"/>
      <c r="G102" s="1065"/>
      <c r="H102" s="1065"/>
      <c r="I102" s="1065"/>
      <c r="J102" s="1065"/>
      <c r="K102" s="1065"/>
      <c r="L102" s="1065"/>
      <c r="M102" s="1065"/>
      <c r="N102" s="1068"/>
      <c r="O102" s="1069"/>
      <c r="P102" s="1070"/>
      <c r="Q102" s="1070"/>
      <c r="R102" s="1070"/>
      <c r="S102" s="1070"/>
      <c r="T102" s="1070"/>
      <c r="U102" s="1070"/>
    </row>
    <row r="103" spans="1:27" s="198" customFormat="1" ht="16.5" thickBot="1" x14ac:dyDescent="0.3">
      <c r="A103" s="1071" t="s">
        <v>162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2"/>
      <c r="O103" s="1069"/>
      <c r="P103" s="1073"/>
      <c r="Q103" s="1074"/>
      <c r="R103" s="1074">
        <v>1</v>
      </c>
      <c r="S103" s="1074"/>
      <c r="T103" s="1074">
        <v>1</v>
      </c>
      <c r="U103" s="1074">
        <v>1</v>
      </c>
    </row>
    <row r="104" spans="1:27" s="198" customFormat="1" ht="16.5" thickBot="1" x14ac:dyDescent="0.3">
      <c r="A104" s="1075" t="s">
        <v>163</v>
      </c>
      <c r="B104" s="1076"/>
      <c r="C104" s="1076"/>
      <c r="D104" s="1076"/>
      <c r="E104" s="1076"/>
      <c r="F104" s="1076"/>
      <c r="G104" s="1076"/>
      <c r="H104" s="1076"/>
      <c r="I104" s="1076"/>
      <c r="J104" s="1076"/>
      <c r="K104" s="1076"/>
      <c r="L104" s="1076"/>
      <c r="M104" s="1077"/>
      <c r="N104" s="1078" t="s">
        <v>164</v>
      </c>
      <c r="O104" s="1079"/>
      <c r="P104" s="1080">
        <f>G76/G99*100</f>
        <v>75</v>
      </c>
      <c r="Q104" s="1081"/>
      <c r="R104" s="1078" t="s">
        <v>34</v>
      </c>
      <c r="S104" s="1079"/>
      <c r="T104" s="1080">
        <f>G98/G99*100</f>
        <v>25</v>
      </c>
      <c r="U104" s="1081"/>
      <c r="V104" s="284">
        <f>SUM(N104:U104)</f>
        <v>100</v>
      </c>
    </row>
    <row r="105" spans="1:27" s="198" customFormat="1" x14ac:dyDescent="0.25">
      <c r="A105" s="1082"/>
      <c r="B105" s="1083"/>
      <c r="C105" s="1084"/>
      <c r="D105" s="1083"/>
      <c r="E105" s="1083"/>
      <c r="F105" s="1083"/>
      <c r="G105" s="1083"/>
      <c r="H105" s="1083"/>
      <c r="I105" s="1083"/>
      <c r="J105" s="1083"/>
      <c r="K105" s="1083"/>
      <c r="L105" s="1083"/>
      <c r="M105" s="1083"/>
      <c r="N105" s="1085"/>
      <c r="O105" s="1086"/>
      <c r="P105" s="1087"/>
      <c r="Q105" s="1087"/>
      <c r="R105" s="996"/>
      <c r="S105" s="1088"/>
      <c r="T105" s="996"/>
      <c r="U105" s="1089"/>
      <c r="V105" s="284"/>
    </row>
    <row r="106" spans="1:27" s="198" customFormat="1" x14ac:dyDescent="0.25">
      <c r="A106" s="1090"/>
      <c r="B106" s="1091"/>
      <c r="C106" s="1092"/>
      <c r="D106" s="1092"/>
      <c r="E106" s="1093"/>
      <c r="F106" s="1094"/>
      <c r="G106" s="1095"/>
      <c r="H106" s="1096"/>
      <c r="I106" s="1097"/>
      <c r="J106" s="1096"/>
      <c r="K106" s="1096"/>
      <c r="L106" s="1096"/>
      <c r="M106" s="1098"/>
      <c r="N106" s="1097"/>
      <c r="O106" s="1097"/>
      <c r="P106" s="1097"/>
      <c r="Q106" s="1097"/>
      <c r="R106" s="1099"/>
      <c r="S106" s="1099"/>
      <c r="T106" s="1099"/>
      <c r="U106" s="1100"/>
    </row>
    <row r="107" spans="1:27" s="198" customFormat="1" x14ac:dyDescent="0.25">
      <c r="A107" s="587"/>
      <c r="B107" s="588"/>
      <c r="C107" s="589"/>
      <c r="D107" s="589"/>
      <c r="E107" s="590"/>
      <c r="F107" s="591"/>
      <c r="G107" s="592"/>
      <c r="H107" s="53"/>
      <c r="I107" s="593"/>
      <c r="J107" s="53"/>
      <c r="K107" s="53"/>
      <c r="L107" s="53"/>
      <c r="M107" s="594"/>
      <c r="N107" s="593"/>
      <c r="O107" s="593"/>
      <c r="P107" s="593"/>
      <c r="Q107" s="593"/>
      <c r="R107" s="55"/>
      <c r="S107" s="55"/>
      <c r="T107" s="55"/>
      <c r="U107" s="595"/>
    </row>
    <row r="108" spans="1:27" s="198" customFormat="1" x14ac:dyDescent="0.25">
      <c r="A108" s="596"/>
      <c r="B108" s="596"/>
      <c r="C108" s="597"/>
      <c r="D108" s="596"/>
      <c r="E108" s="596"/>
      <c r="F108" s="596"/>
      <c r="G108" s="596"/>
      <c r="H108" s="596"/>
      <c r="I108" s="596"/>
      <c r="J108" s="596"/>
      <c r="K108" s="596"/>
      <c r="L108" s="596"/>
      <c r="M108" s="596"/>
      <c r="N108" s="596"/>
      <c r="O108" s="596"/>
      <c r="P108" s="596"/>
      <c r="Q108" s="596"/>
      <c r="R108" s="596"/>
      <c r="S108" s="596"/>
      <c r="T108" s="596"/>
      <c r="U108" s="596"/>
    </row>
    <row r="109" spans="1:27" s="198" customFormat="1" x14ac:dyDescent="0.25">
      <c r="A109" s="601"/>
      <c r="B109" s="602"/>
      <c r="C109" s="603"/>
      <c r="D109" s="891"/>
      <c r="E109" s="891"/>
      <c r="F109" s="892"/>
      <c r="G109" s="892"/>
      <c r="H109" s="604"/>
      <c r="I109" s="893"/>
      <c r="J109" s="894"/>
      <c r="K109" s="894"/>
      <c r="L109" s="1096"/>
      <c r="M109" s="1098"/>
      <c r="N109" s="1097"/>
      <c r="O109" s="1097"/>
      <c r="P109" s="1097"/>
      <c r="Q109" s="1097"/>
      <c r="R109" s="1099"/>
      <c r="S109" s="1099"/>
      <c r="T109" s="1099"/>
      <c r="U109" s="596"/>
      <c r="V109" s="414"/>
      <c r="W109" s="414"/>
      <c r="X109" s="415"/>
    </row>
    <row r="110" spans="1:27" s="198" customFormat="1" x14ac:dyDescent="0.25">
      <c r="A110" s="601"/>
      <c r="B110" s="602"/>
      <c r="C110" s="603"/>
      <c r="D110" s="598"/>
      <c r="E110" s="598"/>
      <c r="F110" s="423"/>
      <c r="G110" s="423"/>
      <c r="H110" s="604"/>
      <c r="I110" s="604"/>
      <c r="J110" s="605"/>
      <c r="K110" s="605"/>
      <c r="L110" s="1096"/>
      <c r="M110" s="1098"/>
      <c r="N110" s="1097"/>
      <c r="O110" s="1097"/>
      <c r="P110" s="1097"/>
      <c r="Q110" s="1097"/>
      <c r="R110" s="1099"/>
      <c r="S110" s="1099"/>
      <c r="T110" s="1099"/>
      <c r="U110" s="596"/>
    </row>
    <row r="111" spans="1:27" s="198" customFormat="1" x14ac:dyDescent="0.25">
      <c r="A111" s="601"/>
      <c r="B111" s="602"/>
      <c r="C111" s="603"/>
      <c r="D111" s="598"/>
      <c r="E111" s="598"/>
      <c r="F111" s="423"/>
      <c r="G111" s="423"/>
      <c r="H111" s="604"/>
      <c r="I111" s="604"/>
      <c r="J111" s="605"/>
      <c r="K111" s="605"/>
      <c r="L111" s="1096"/>
      <c r="M111" s="1098"/>
      <c r="N111" s="1097"/>
      <c r="O111" s="1097"/>
      <c r="P111" s="1097"/>
      <c r="Q111" s="1097"/>
      <c r="R111" s="1099"/>
      <c r="S111" s="1099"/>
      <c r="T111" s="1099"/>
      <c r="U111" s="596"/>
    </row>
    <row r="112" spans="1:27" s="198" customFormat="1" x14ac:dyDescent="0.25">
      <c r="A112" s="601"/>
      <c r="B112" s="604"/>
      <c r="C112" s="603"/>
      <c r="D112" s="604"/>
      <c r="E112" s="604"/>
      <c r="F112" s="605"/>
      <c r="G112" s="605"/>
      <c r="H112" s="604"/>
      <c r="I112" s="604"/>
      <c r="J112" s="605"/>
      <c r="K112" s="605"/>
      <c r="L112" s="606"/>
      <c r="M112" s="606"/>
      <c r="N112" s="606"/>
      <c r="O112" s="606"/>
      <c r="P112" s="606"/>
      <c r="Q112" s="606"/>
      <c r="R112" s="606"/>
      <c r="S112" s="606"/>
      <c r="T112" s="606"/>
      <c r="U112" s="596"/>
    </row>
    <row r="113" spans="1:24" s="198" customFormat="1" x14ac:dyDescent="0.25">
      <c r="A113" s="601"/>
      <c r="B113" s="606"/>
      <c r="C113" s="1101"/>
      <c r="D113" s="606"/>
      <c r="E113" s="606"/>
      <c r="F113" s="606"/>
      <c r="G113" s="606"/>
      <c r="H113" s="606"/>
      <c r="I113" s="606"/>
      <c r="J113" s="606"/>
      <c r="K113" s="606"/>
      <c r="L113" s="606"/>
      <c r="M113" s="606"/>
      <c r="N113" s="606"/>
      <c r="O113" s="606"/>
      <c r="P113" s="606"/>
      <c r="Q113" s="606"/>
      <c r="R113" s="606"/>
      <c r="S113" s="606"/>
      <c r="T113" s="606"/>
      <c r="U113" s="596"/>
    </row>
    <row r="114" spans="1:24" s="198" customFormat="1" x14ac:dyDescent="0.25">
      <c r="A114" s="601"/>
      <c r="B114" s="604" t="s">
        <v>426</v>
      </c>
      <c r="C114" s="603"/>
      <c r="D114" s="891"/>
      <c r="E114" s="891"/>
      <c r="F114" s="892"/>
      <c r="G114" s="892"/>
      <c r="H114" s="604"/>
      <c r="I114" s="893" t="s">
        <v>394</v>
      </c>
      <c r="J114" s="894"/>
      <c r="K114" s="894"/>
      <c r="L114" s="606"/>
      <c r="M114" s="606"/>
      <c r="N114" s="606"/>
      <c r="O114" s="606"/>
      <c r="P114" s="606"/>
      <c r="Q114" s="606"/>
      <c r="R114" s="606"/>
      <c r="S114" s="606"/>
      <c r="T114" s="606"/>
      <c r="U114" s="596"/>
    </row>
    <row r="115" spans="1:24" s="198" customFormat="1" x14ac:dyDescent="0.25">
      <c r="A115" s="601"/>
      <c r="B115" s="604"/>
      <c r="C115" s="603"/>
      <c r="D115" s="598"/>
      <c r="E115" s="598"/>
      <c r="F115" s="423"/>
      <c r="G115" s="423"/>
      <c r="H115" s="604"/>
      <c r="I115" s="604"/>
      <c r="J115" s="605"/>
      <c r="K115" s="605"/>
      <c r="L115" s="606"/>
      <c r="M115" s="606"/>
      <c r="N115" s="606"/>
      <c r="O115" s="606"/>
      <c r="P115" s="606"/>
      <c r="Q115" s="606"/>
      <c r="R115" s="606"/>
      <c r="S115" s="606"/>
      <c r="T115" s="606"/>
      <c r="U115" s="596"/>
    </row>
    <row r="116" spans="1:24" s="198" customFormat="1" x14ac:dyDescent="0.25">
      <c r="A116" s="601"/>
      <c r="B116" s="604"/>
      <c r="C116" s="603"/>
      <c r="D116" s="598"/>
      <c r="E116" s="598"/>
      <c r="F116" s="423"/>
      <c r="G116" s="423"/>
      <c r="H116" s="604"/>
      <c r="I116" s="604"/>
      <c r="J116" s="605"/>
      <c r="K116" s="605"/>
      <c r="L116" s="606"/>
      <c r="M116" s="606"/>
      <c r="N116" s="606"/>
      <c r="O116" s="606"/>
      <c r="P116" s="606"/>
      <c r="Q116" s="606"/>
      <c r="R116" s="606"/>
      <c r="S116" s="606"/>
      <c r="T116" s="606"/>
      <c r="U116" s="596"/>
    </row>
    <row r="117" spans="1:24" x14ac:dyDescent="0.25">
      <c r="A117" s="601"/>
      <c r="B117" s="604"/>
      <c r="C117" s="603"/>
      <c r="D117" s="604"/>
      <c r="E117" s="604"/>
      <c r="F117" s="605"/>
      <c r="G117" s="605"/>
      <c r="H117" s="604"/>
      <c r="I117" s="604"/>
      <c r="J117" s="605"/>
      <c r="K117" s="605"/>
      <c r="L117" s="606"/>
      <c r="M117" s="606"/>
      <c r="N117" s="606"/>
      <c r="O117" s="606"/>
      <c r="P117" s="606"/>
      <c r="Q117" s="606"/>
      <c r="R117" s="606"/>
      <c r="S117" s="606"/>
      <c r="T117" s="606"/>
      <c r="U117" s="599"/>
    </row>
    <row r="118" spans="1:24" s="417" customFormat="1" x14ac:dyDescent="0.25">
      <c r="A118" s="601"/>
      <c r="B118" s="604"/>
      <c r="C118" s="603"/>
      <c r="D118" s="604"/>
      <c r="E118" s="604"/>
      <c r="F118" s="605"/>
      <c r="G118" s="605"/>
      <c r="H118" s="604"/>
      <c r="I118" s="604"/>
      <c r="J118" s="605"/>
      <c r="K118" s="605"/>
      <c r="L118" s="606"/>
      <c r="M118" s="606"/>
      <c r="N118" s="606"/>
      <c r="O118" s="606"/>
      <c r="P118" s="606"/>
      <c r="Q118" s="606"/>
      <c r="R118" s="606"/>
      <c r="S118" s="606"/>
      <c r="T118" s="606"/>
      <c r="U118" s="66"/>
      <c r="V118" s="66"/>
      <c r="W118" s="66"/>
      <c r="X118" s="66"/>
    </row>
    <row r="119" spans="1:24" x14ac:dyDescent="0.25">
      <c r="A119" s="601"/>
      <c r="B119" s="604" t="s">
        <v>427</v>
      </c>
      <c r="C119" s="603"/>
      <c r="D119" s="891"/>
      <c r="E119" s="891"/>
      <c r="F119" s="892"/>
      <c r="G119" s="892"/>
      <c r="H119" s="604"/>
      <c r="I119" s="893" t="s">
        <v>395</v>
      </c>
      <c r="J119" s="894"/>
      <c r="K119" s="894"/>
      <c r="L119" s="606"/>
      <c r="M119" s="606"/>
      <c r="N119" s="606"/>
      <c r="O119" s="606"/>
      <c r="P119" s="606"/>
      <c r="Q119" s="606"/>
      <c r="R119" s="606"/>
      <c r="S119" s="606"/>
      <c r="T119" s="606"/>
      <c r="U119" s="599"/>
    </row>
    <row r="120" spans="1:24" x14ac:dyDescent="0.25">
      <c r="A120" s="601"/>
      <c r="B120" s="604"/>
      <c r="C120" s="603"/>
      <c r="D120" s="1102"/>
      <c r="E120" s="1102"/>
      <c r="F120" s="890"/>
      <c r="G120" s="890"/>
      <c r="H120" s="604"/>
      <c r="I120" s="889"/>
      <c r="J120" s="890"/>
      <c r="K120" s="890"/>
      <c r="L120" s="606"/>
      <c r="M120" s="606"/>
      <c r="N120" s="606"/>
      <c r="O120" s="606"/>
      <c r="P120" s="606"/>
      <c r="Q120" s="606"/>
      <c r="R120" s="606"/>
      <c r="S120" s="606"/>
      <c r="T120" s="606"/>
      <c r="U120" s="599"/>
    </row>
    <row r="121" spans="1:24" x14ac:dyDescent="0.25">
      <c r="A121" s="601"/>
      <c r="B121" s="604"/>
      <c r="C121" s="603"/>
      <c r="D121" s="598"/>
      <c r="E121" s="598"/>
      <c r="F121" s="423"/>
      <c r="G121" s="423"/>
      <c r="H121" s="604"/>
      <c r="I121" s="422"/>
      <c r="J121" s="423"/>
      <c r="K121" s="423"/>
      <c r="L121" s="606"/>
      <c r="M121" s="606"/>
      <c r="N121" s="606"/>
      <c r="O121" s="606"/>
      <c r="P121" s="606"/>
      <c r="Q121" s="606"/>
      <c r="R121" s="606"/>
      <c r="S121" s="606"/>
      <c r="T121" s="606"/>
    </row>
    <row r="122" spans="1:24" x14ac:dyDescent="0.25">
      <c r="A122" s="601"/>
      <c r="B122" s="604"/>
      <c r="C122" s="603"/>
      <c r="D122" s="598"/>
      <c r="E122" s="598"/>
      <c r="F122" s="423"/>
      <c r="G122" s="423"/>
      <c r="H122" s="604"/>
      <c r="I122" s="422"/>
      <c r="J122" s="423"/>
      <c r="K122" s="423"/>
      <c r="L122" s="606"/>
      <c r="M122" s="606"/>
      <c r="N122" s="606"/>
      <c r="O122" s="606"/>
      <c r="P122" s="606"/>
      <c r="Q122" s="606"/>
      <c r="R122" s="606"/>
      <c r="S122" s="606"/>
      <c r="T122" s="606"/>
    </row>
    <row r="123" spans="1:24" x14ac:dyDescent="0.25">
      <c r="A123" s="966"/>
      <c r="B123" s="1104"/>
      <c r="C123" s="1105" t="s">
        <v>70</v>
      </c>
      <c r="D123" s="1105"/>
      <c r="E123" s="1105"/>
      <c r="F123" s="1105"/>
      <c r="G123" s="1105"/>
      <c r="H123" s="1105"/>
      <c r="I123" s="1105"/>
      <c r="J123" s="1105"/>
      <c r="K123" s="1105"/>
      <c r="L123" s="1106"/>
      <c r="M123" s="1106"/>
      <c r="N123" s="596"/>
      <c r="O123" s="596"/>
      <c r="P123" s="596"/>
      <c r="Q123" s="596"/>
      <c r="R123" s="596"/>
      <c r="S123" s="596"/>
      <c r="T123" s="596"/>
    </row>
    <row r="124" spans="1:24" x14ac:dyDescent="0.25">
      <c r="A124" s="1107"/>
      <c r="B124" s="599"/>
      <c r="C124" s="1108"/>
      <c r="D124" s="1109"/>
      <c r="E124" s="1109"/>
      <c r="F124" s="1108"/>
      <c r="G124" s="1108"/>
      <c r="H124" s="1108"/>
      <c r="I124" s="599"/>
      <c r="J124" s="599"/>
      <c r="K124" s="599"/>
      <c r="L124" s="599"/>
      <c r="M124" s="599"/>
      <c r="N124" s="599"/>
      <c r="O124" s="599"/>
      <c r="P124" s="599"/>
      <c r="Q124" s="599"/>
      <c r="R124" s="599"/>
      <c r="S124" s="599"/>
      <c r="T124" s="599"/>
    </row>
    <row r="125" spans="1:24" x14ac:dyDescent="0.25">
      <c r="A125" s="416"/>
      <c r="B125" s="600" t="s">
        <v>411</v>
      </c>
      <c r="C125" s="115"/>
      <c r="D125" s="891"/>
      <c r="E125" s="891"/>
      <c r="F125" s="892"/>
      <c r="G125" s="892"/>
      <c r="H125" s="115"/>
      <c r="I125" s="889" t="s">
        <v>412</v>
      </c>
      <c r="J125" s="890"/>
      <c r="K125" s="890"/>
      <c r="L125" s="67"/>
      <c r="M125" s="66"/>
      <c r="N125" s="66"/>
      <c r="O125" s="66"/>
      <c r="P125" s="66"/>
      <c r="Q125" s="66"/>
      <c r="R125" s="66"/>
      <c r="S125" s="66"/>
      <c r="T125" s="66"/>
    </row>
  </sheetData>
  <mergeCells count="79">
    <mergeCell ref="A1:U1"/>
    <mergeCell ref="A2:A7"/>
    <mergeCell ref="B2:B7"/>
    <mergeCell ref="C2:F2"/>
    <mergeCell ref="G2:G7"/>
    <mergeCell ref="H2:M2"/>
    <mergeCell ref="N2:U3"/>
    <mergeCell ref="N4:O4"/>
    <mergeCell ref="C3:C7"/>
    <mergeCell ref="D3:D7"/>
    <mergeCell ref="A10:U10"/>
    <mergeCell ref="P4:Q4"/>
    <mergeCell ref="R4:S4"/>
    <mergeCell ref="T4:U4"/>
    <mergeCell ref="N6:U6"/>
    <mergeCell ref="K4:K7"/>
    <mergeCell ref="L4:L7"/>
    <mergeCell ref="A36:F36"/>
    <mergeCell ref="H3:H7"/>
    <mergeCell ref="I3:L3"/>
    <mergeCell ref="M3:M7"/>
    <mergeCell ref="E4:E7"/>
    <mergeCell ref="F4:F7"/>
    <mergeCell ref="I4:I7"/>
    <mergeCell ref="E3:F3"/>
    <mergeCell ref="J4:J7"/>
    <mergeCell ref="A9:U9"/>
    <mergeCell ref="A38:U38"/>
    <mergeCell ref="A68:F68"/>
    <mergeCell ref="A37:U37"/>
    <mergeCell ref="D114:G114"/>
    <mergeCell ref="I114:K114"/>
    <mergeCell ref="A69:U69"/>
    <mergeCell ref="A72:F72"/>
    <mergeCell ref="A73:U73"/>
    <mergeCell ref="A75:F75"/>
    <mergeCell ref="A76:F76"/>
    <mergeCell ref="A81:B81"/>
    <mergeCell ref="A83:F83"/>
    <mergeCell ref="A84:U84"/>
    <mergeCell ref="A82:B82"/>
    <mergeCell ref="A77:U77"/>
    <mergeCell ref="A78:U78"/>
    <mergeCell ref="A79:B79"/>
    <mergeCell ref="A80:B80"/>
    <mergeCell ref="A96:B96"/>
    <mergeCell ref="A97:F97"/>
    <mergeCell ref="A98:F98"/>
    <mergeCell ref="A94:B94"/>
    <mergeCell ref="A95:B95"/>
    <mergeCell ref="A85:B85"/>
    <mergeCell ref="A86:B86"/>
    <mergeCell ref="A87:B87"/>
    <mergeCell ref="A88:B88"/>
    <mergeCell ref="P104:Q104"/>
    <mergeCell ref="R104:S104"/>
    <mergeCell ref="T104:U104"/>
    <mergeCell ref="P105:Q105"/>
    <mergeCell ref="A102:M102"/>
    <mergeCell ref="A103:M103"/>
    <mergeCell ref="A104:M104"/>
    <mergeCell ref="N104:O104"/>
    <mergeCell ref="A89:B89"/>
    <mergeCell ref="A91:B91"/>
    <mergeCell ref="A92:B92"/>
    <mergeCell ref="A93:B93"/>
    <mergeCell ref="D109:G109"/>
    <mergeCell ref="I109:K109"/>
    <mergeCell ref="A99:F99"/>
    <mergeCell ref="A100:M100"/>
    <mergeCell ref="A101:M101"/>
    <mergeCell ref="A90:B90"/>
    <mergeCell ref="C123:K123"/>
    <mergeCell ref="D125:G125"/>
    <mergeCell ref="I125:K125"/>
    <mergeCell ref="D119:G119"/>
    <mergeCell ref="I119:K119"/>
    <mergeCell ref="D120:G120"/>
    <mergeCell ref="I120:K120"/>
  </mergeCells>
  <phoneticPr fontId="37" type="noConversion"/>
  <pageMargins left="0.75" right="0.75" top="1" bottom="1" header="0.5" footer="0.5"/>
  <pageSetup paperSize="9" scale="68" orientation="landscape" r:id="rId1"/>
  <headerFooter alignWithMargins="0"/>
  <rowBreaks count="3" manualBreakCount="3">
    <brk id="36" max="20" man="1"/>
    <brk id="61" max="20" man="1"/>
    <brk id="92" max="20" man="1"/>
  </rowBreaks>
  <colBreaks count="1" manualBreakCount="1"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4"/>
  <sheetViews>
    <sheetView view="pageBreakPreview" topLeftCell="A154" zoomScale="85" workbookViewId="0">
      <selection activeCell="AE25" sqref="AE25"/>
    </sheetView>
  </sheetViews>
  <sheetFormatPr defaultRowHeight="15" x14ac:dyDescent="0.25"/>
  <cols>
    <col min="1" max="1" width="8.5703125" style="2" customWidth="1"/>
    <col min="2" max="2" width="3.85546875" style="1" customWidth="1"/>
    <col min="3" max="3" width="4.5703125" style="1" customWidth="1"/>
    <col min="4" max="4" width="47.5703125" style="3" customWidth="1"/>
    <col min="5" max="5" width="9.140625" style="2"/>
    <col min="6" max="6" width="7.140625" style="2" customWidth="1"/>
    <col min="7" max="7" width="7.28515625" style="2" customWidth="1"/>
    <col min="8" max="8" width="5.140625" style="2" customWidth="1"/>
    <col min="9" max="9" width="4.42578125" style="2" customWidth="1"/>
    <col min="10" max="10" width="5.28515625" style="2" customWidth="1"/>
    <col min="11" max="11" width="6.5703125" style="2" customWidth="1"/>
    <col min="12" max="12" width="7" style="2" customWidth="1"/>
    <col min="13" max="13" width="6.5703125" style="2" customWidth="1"/>
    <col min="14" max="14" width="9.140625" style="2"/>
    <col min="15" max="15" width="4.85546875" style="2" customWidth="1"/>
    <col min="16" max="16" width="4.42578125" style="2" customWidth="1"/>
    <col min="17" max="17" width="7.28515625" style="73" customWidth="1"/>
    <col min="18" max="18" width="6.7109375" style="73" customWidth="1"/>
    <col min="19" max="19" width="6.85546875" style="73" customWidth="1"/>
    <col min="20" max="20" width="4.28515625" style="73" customWidth="1"/>
    <col min="21" max="21" width="7.140625" style="73" customWidth="1"/>
    <col min="22" max="22" width="7.28515625" style="73" customWidth="1"/>
    <col min="23" max="25" width="4.42578125" style="73" customWidth="1"/>
    <col min="26" max="26" width="5.5703125" style="73" customWidth="1"/>
    <col min="27" max="27" width="7" style="73" customWidth="1"/>
    <col min="28" max="29" width="9.140625" style="73"/>
    <col min="30" max="16384" width="9.140625" style="2"/>
  </cols>
  <sheetData>
    <row r="1" spans="1:29" ht="20.25" x14ac:dyDescent="0.3">
      <c r="D1" s="908" t="s">
        <v>252</v>
      </c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128"/>
      <c r="P1" s="12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.75" x14ac:dyDescent="0.2">
      <c r="D2" s="3" t="s">
        <v>413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" customHeight="1" thickBot="1" x14ac:dyDescent="0.25">
      <c r="C3" s="75"/>
      <c r="D3" s="142" t="s">
        <v>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" customHeight="1" x14ac:dyDescent="0.2">
      <c r="C4" s="75"/>
      <c r="D4" s="909" t="s">
        <v>1</v>
      </c>
      <c r="E4" s="911" t="s">
        <v>2</v>
      </c>
      <c r="F4" s="912" t="s">
        <v>3</v>
      </c>
      <c r="G4" s="912"/>
      <c r="H4" s="912"/>
      <c r="I4" s="912"/>
      <c r="J4" s="912"/>
      <c r="K4" s="913"/>
      <c r="L4" s="911" t="s">
        <v>199</v>
      </c>
      <c r="M4" s="911" t="s">
        <v>200</v>
      </c>
      <c r="N4" s="905" t="s">
        <v>4</v>
      </c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" customHeight="1" x14ac:dyDescent="0.2">
      <c r="C5" s="75"/>
      <c r="D5" s="910"/>
      <c r="E5" s="898"/>
      <c r="F5" s="898" t="s">
        <v>5</v>
      </c>
      <c r="G5" s="900" t="s">
        <v>6</v>
      </c>
      <c r="H5" s="900"/>
      <c r="I5" s="900"/>
      <c r="J5" s="900"/>
      <c r="K5" s="898" t="s">
        <v>7</v>
      </c>
      <c r="L5" s="898"/>
      <c r="M5" s="898"/>
      <c r="N5" s="906"/>
      <c r="O5" s="4"/>
      <c r="P5" s="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" customHeight="1" x14ac:dyDescent="0.2">
      <c r="C6" s="75"/>
      <c r="D6" s="910"/>
      <c r="E6" s="898"/>
      <c r="F6" s="899"/>
      <c r="G6" s="898" t="s">
        <v>8</v>
      </c>
      <c r="H6" s="902" t="s">
        <v>9</v>
      </c>
      <c r="I6" s="899"/>
      <c r="J6" s="899"/>
      <c r="K6" s="899"/>
      <c r="L6" s="898"/>
      <c r="M6" s="898"/>
      <c r="N6" s="906"/>
      <c r="O6" s="4"/>
      <c r="P6" s="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.75" customHeight="1" x14ac:dyDescent="0.2">
      <c r="C7" s="75"/>
      <c r="D7" s="910"/>
      <c r="E7" s="898"/>
      <c r="F7" s="899"/>
      <c r="G7" s="901"/>
      <c r="H7" s="898" t="s">
        <v>10</v>
      </c>
      <c r="I7" s="898" t="s">
        <v>11</v>
      </c>
      <c r="J7" s="898" t="s">
        <v>12</v>
      </c>
      <c r="K7" s="899"/>
      <c r="L7" s="898"/>
      <c r="M7" s="898"/>
      <c r="N7" s="906"/>
      <c r="O7" s="4"/>
      <c r="P7" s="4"/>
      <c r="Q7" s="2"/>
      <c r="R7" s="4"/>
      <c r="S7" s="4"/>
      <c r="T7" s="907"/>
      <c r="U7" s="904"/>
      <c r="V7" s="904"/>
      <c r="W7" s="904"/>
      <c r="X7" s="904"/>
      <c r="Y7" s="904"/>
      <c r="Z7" s="904"/>
      <c r="AA7" s="904"/>
      <c r="AB7" s="904"/>
      <c r="AC7" s="904"/>
    </row>
    <row r="8" spans="1:29" ht="12.75" x14ac:dyDescent="0.2">
      <c r="C8" s="75"/>
      <c r="D8" s="910"/>
      <c r="E8" s="898"/>
      <c r="F8" s="899"/>
      <c r="G8" s="901"/>
      <c r="H8" s="898"/>
      <c r="I8" s="898"/>
      <c r="J8" s="898"/>
      <c r="K8" s="899"/>
      <c r="L8" s="898"/>
      <c r="M8" s="898"/>
      <c r="N8" s="906"/>
      <c r="O8" s="4"/>
      <c r="P8" s="4"/>
      <c r="Q8" s="2"/>
      <c r="R8" s="4"/>
      <c r="S8" s="4"/>
      <c r="T8" s="907"/>
      <c r="U8" s="904"/>
      <c r="V8" s="904"/>
      <c r="W8" s="904"/>
      <c r="X8" s="904"/>
      <c r="Y8" s="904"/>
      <c r="Z8" s="904"/>
      <c r="AA8" s="904"/>
      <c r="AB8" s="904"/>
      <c r="AC8" s="904"/>
    </row>
    <row r="9" spans="1:29" x14ac:dyDescent="0.25">
      <c r="C9" s="75"/>
      <c r="D9" s="910"/>
      <c r="E9" s="898"/>
      <c r="F9" s="899"/>
      <c r="G9" s="901"/>
      <c r="H9" s="898"/>
      <c r="I9" s="898"/>
      <c r="J9" s="898"/>
      <c r="K9" s="899"/>
      <c r="L9" s="898"/>
      <c r="M9" s="898"/>
      <c r="N9" s="906"/>
      <c r="O9" s="4"/>
      <c r="P9" s="4"/>
      <c r="Q9" s="2"/>
      <c r="R9" s="4"/>
      <c r="S9" s="4"/>
      <c r="T9" s="907"/>
      <c r="U9" s="904"/>
      <c r="V9" s="904"/>
      <c r="W9" s="904"/>
      <c r="X9" s="904"/>
      <c r="Y9" s="904"/>
      <c r="Z9" s="904"/>
      <c r="AA9" s="904"/>
      <c r="AB9" s="904"/>
      <c r="AC9" s="904"/>
    </row>
    <row r="10" spans="1:29" x14ac:dyDescent="0.25">
      <c r="C10" s="75"/>
      <c r="D10" s="910"/>
      <c r="E10" s="898"/>
      <c r="F10" s="899"/>
      <c r="G10" s="901"/>
      <c r="H10" s="898"/>
      <c r="I10" s="898"/>
      <c r="J10" s="898"/>
      <c r="K10" s="899"/>
      <c r="L10" s="898"/>
      <c r="M10" s="898"/>
      <c r="N10" s="906"/>
      <c r="O10" s="4"/>
      <c r="P10" s="4"/>
      <c r="Q10" s="427" t="s">
        <v>414</v>
      </c>
      <c r="R10" s="427" t="s">
        <v>415</v>
      </c>
      <c r="S10" t="s">
        <v>416</v>
      </c>
      <c r="T10" s="907"/>
      <c r="U10" s="428"/>
      <c r="V10" s="428"/>
      <c r="W10" s="428"/>
      <c r="X10" s="428"/>
      <c r="Y10" s="428"/>
      <c r="Z10" s="428"/>
      <c r="AA10" s="428"/>
      <c r="AB10" s="429"/>
      <c r="AC10" s="429"/>
    </row>
    <row r="11" spans="1:29" x14ac:dyDescent="0.25">
      <c r="A11" s="143" t="s">
        <v>253</v>
      </c>
      <c r="B11" s="144">
        <v>1</v>
      </c>
      <c r="C11" s="145" t="s">
        <v>254</v>
      </c>
      <c r="D11" s="152" t="s">
        <v>417</v>
      </c>
      <c r="E11" s="146">
        <v>2</v>
      </c>
      <c r="F11" s="130">
        <f t="shared" ref="F11:F18" si="0">E11*30</f>
        <v>60</v>
      </c>
      <c r="G11" s="130">
        <f t="shared" ref="G11:G18" si="1">H11+I11+J11</f>
        <v>4</v>
      </c>
      <c r="H11" s="147"/>
      <c r="I11" s="147"/>
      <c r="J11" s="147">
        <v>4</v>
      </c>
      <c r="K11" s="130">
        <f>F11-G11</f>
        <v>56</v>
      </c>
      <c r="L11" s="131">
        <f>H11+J11+I11</f>
        <v>4</v>
      </c>
      <c r="M11" s="131"/>
      <c r="N11" s="148">
        <f t="shared" ref="N11:N18" si="2">G11/F11*100</f>
        <v>6.666666666666667</v>
      </c>
      <c r="O11" s="132"/>
      <c r="P11" s="149" t="s">
        <v>13</v>
      </c>
      <c r="Q11" s="430"/>
      <c r="R11" s="430" t="s">
        <v>173</v>
      </c>
      <c r="S11" s="430" t="s">
        <v>173</v>
      </c>
      <c r="T11"/>
      <c r="U11" s="428"/>
      <c r="V11" s="428"/>
      <c r="W11" s="428"/>
      <c r="X11" s="428"/>
      <c r="Y11" s="428"/>
      <c r="Z11" s="428"/>
      <c r="AA11" s="428"/>
      <c r="AB11" s="428"/>
      <c r="AC11" s="428"/>
    </row>
    <row r="12" spans="1:29" x14ac:dyDescent="0.25">
      <c r="A12" s="143" t="s">
        <v>255</v>
      </c>
      <c r="B12" s="144">
        <v>2</v>
      </c>
      <c r="C12" s="145" t="s">
        <v>254</v>
      </c>
      <c r="D12" s="150" t="s">
        <v>15</v>
      </c>
      <c r="E12" s="151">
        <v>5</v>
      </c>
      <c r="F12" s="130">
        <f t="shared" si="0"/>
        <v>150</v>
      </c>
      <c r="G12" s="130">
        <f t="shared" si="1"/>
        <v>8</v>
      </c>
      <c r="H12" s="147">
        <v>8</v>
      </c>
      <c r="I12" s="147"/>
      <c r="J12" s="147"/>
      <c r="K12" s="130">
        <f t="shared" ref="K12:K18" si="3">F12-G12</f>
        <v>142</v>
      </c>
      <c r="L12" s="131">
        <f t="shared" ref="L12:L18" si="4">H12+J12+I12</f>
        <v>8</v>
      </c>
      <c r="M12" s="131"/>
      <c r="N12" s="148">
        <f t="shared" si="2"/>
        <v>5.3333333333333339</v>
      </c>
      <c r="O12" s="132"/>
      <c r="P12" s="149" t="s">
        <v>256</v>
      </c>
      <c r="Q12" s="430" t="s">
        <v>174</v>
      </c>
      <c r="R12" s="430"/>
      <c r="S12" s="430" t="s">
        <v>174</v>
      </c>
      <c r="T12" s="431"/>
      <c r="U12" s="428"/>
      <c r="V12" s="428"/>
      <c r="W12" s="428"/>
      <c r="X12" s="428"/>
      <c r="Y12" s="428"/>
      <c r="Z12" s="428"/>
      <c r="AA12" s="428"/>
      <c r="AB12" s="428"/>
      <c r="AC12" s="428"/>
    </row>
    <row r="13" spans="1:29" x14ac:dyDescent="0.25">
      <c r="A13" s="143" t="s">
        <v>257</v>
      </c>
      <c r="B13" s="144">
        <v>3</v>
      </c>
      <c r="C13" s="145" t="s">
        <v>254</v>
      </c>
      <c r="D13" s="150" t="s">
        <v>16</v>
      </c>
      <c r="E13" s="151">
        <v>6</v>
      </c>
      <c r="F13" s="130">
        <f t="shared" si="0"/>
        <v>180</v>
      </c>
      <c r="G13" s="130">
        <f t="shared" si="1"/>
        <v>20</v>
      </c>
      <c r="H13" s="147">
        <v>12</v>
      </c>
      <c r="I13" s="147"/>
      <c r="J13" s="147">
        <v>8</v>
      </c>
      <c r="K13" s="130">
        <f t="shared" si="3"/>
        <v>160</v>
      </c>
      <c r="L13" s="131">
        <v>16</v>
      </c>
      <c r="M13" s="131">
        <v>4</v>
      </c>
      <c r="N13" s="148">
        <f t="shared" si="2"/>
        <v>11.111111111111111</v>
      </c>
      <c r="O13" s="132"/>
      <c r="P13" s="149" t="s">
        <v>256</v>
      </c>
      <c r="Q13" s="430" t="s">
        <v>175</v>
      </c>
      <c r="R13" s="430" t="s">
        <v>176</v>
      </c>
      <c r="S13" s="430" t="s">
        <v>177</v>
      </c>
      <c r="T13" s="431"/>
      <c r="U13" s="432"/>
      <c r="V13" s="428"/>
      <c r="W13" s="428"/>
      <c r="X13" s="428"/>
      <c r="Y13" s="428"/>
      <c r="Z13" s="428"/>
      <c r="AA13" s="428"/>
      <c r="AB13" s="428"/>
      <c r="AC13" s="428"/>
    </row>
    <row r="14" spans="1:29" x14ac:dyDescent="0.25">
      <c r="A14" s="143" t="s">
        <v>258</v>
      </c>
      <c r="B14" s="144">
        <v>4</v>
      </c>
      <c r="C14" s="145" t="s">
        <v>254</v>
      </c>
      <c r="D14" s="150" t="s">
        <v>206</v>
      </c>
      <c r="E14" s="151">
        <v>5</v>
      </c>
      <c r="F14" s="130">
        <f t="shared" si="0"/>
        <v>150</v>
      </c>
      <c r="G14" s="130">
        <f t="shared" si="1"/>
        <v>12</v>
      </c>
      <c r="H14" s="147">
        <v>8</v>
      </c>
      <c r="I14" s="147"/>
      <c r="J14" s="147">
        <v>4</v>
      </c>
      <c r="K14" s="130">
        <f t="shared" si="3"/>
        <v>138</v>
      </c>
      <c r="L14" s="131">
        <v>8</v>
      </c>
      <c r="M14" s="131">
        <v>4</v>
      </c>
      <c r="N14" s="148">
        <f t="shared" si="2"/>
        <v>8</v>
      </c>
      <c r="O14" s="132"/>
      <c r="P14" s="149" t="s">
        <v>256</v>
      </c>
      <c r="Q14" s="430" t="s">
        <v>174</v>
      </c>
      <c r="R14" s="430" t="s">
        <v>178</v>
      </c>
      <c r="S14" s="430" t="s">
        <v>179</v>
      </c>
      <c r="T14" s="431"/>
      <c r="U14" s="432"/>
      <c r="V14" s="428"/>
      <c r="W14" s="428"/>
      <c r="X14" s="428"/>
      <c r="Y14" s="428"/>
      <c r="Z14" s="428"/>
      <c r="AA14" s="428"/>
      <c r="AB14" s="428"/>
      <c r="AC14" s="428"/>
    </row>
    <row r="15" spans="1:29" x14ac:dyDescent="0.25">
      <c r="A15" s="143" t="s">
        <v>259</v>
      </c>
      <c r="B15" s="144">
        <v>5</v>
      </c>
      <c r="C15" s="145" t="s">
        <v>254</v>
      </c>
      <c r="D15" s="150" t="s">
        <v>251</v>
      </c>
      <c r="E15" s="151">
        <v>4</v>
      </c>
      <c r="F15" s="130">
        <f t="shared" si="0"/>
        <v>120</v>
      </c>
      <c r="G15" s="130">
        <f>H15+I15+J15</f>
        <v>4</v>
      </c>
      <c r="H15" s="130">
        <v>4</v>
      </c>
      <c r="I15" s="130"/>
      <c r="J15" s="130"/>
      <c r="K15" s="130">
        <f>F15-G15</f>
        <v>116</v>
      </c>
      <c r="L15" s="131">
        <f t="shared" si="4"/>
        <v>4</v>
      </c>
      <c r="M15" s="131"/>
      <c r="N15" s="148">
        <f>G15/F15*100</f>
        <v>3.3333333333333335</v>
      </c>
      <c r="O15" s="132"/>
      <c r="P15" s="149" t="s">
        <v>13</v>
      </c>
      <c r="Q15" s="430" t="s">
        <v>173</v>
      </c>
      <c r="R15" s="430"/>
      <c r="S15" s="430" t="s">
        <v>173</v>
      </c>
      <c r="T15" s="431"/>
      <c r="U15" s="432"/>
      <c r="V15" s="428"/>
      <c r="W15" s="428"/>
      <c r="X15" s="428"/>
      <c r="Y15" s="428"/>
      <c r="Z15" s="428"/>
      <c r="AA15" s="428"/>
      <c r="AB15" s="428"/>
      <c r="AC15" s="428"/>
    </row>
    <row r="16" spans="1:29" x14ac:dyDescent="0.25">
      <c r="A16" s="143" t="s">
        <v>260</v>
      </c>
      <c r="B16" s="144">
        <v>6</v>
      </c>
      <c r="C16" s="145" t="s">
        <v>254</v>
      </c>
      <c r="D16" s="150" t="s">
        <v>207</v>
      </c>
      <c r="E16" s="151">
        <v>3</v>
      </c>
      <c r="F16" s="130">
        <f t="shared" si="0"/>
        <v>90</v>
      </c>
      <c r="G16" s="130">
        <f>H16+I16+J16</f>
        <v>16</v>
      </c>
      <c r="H16" s="147">
        <v>8</v>
      </c>
      <c r="I16" s="147">
        <v>8</v>
      </c>
      <c r="J16" s="147"/>
      <c r="K16" s="130">
        <f>F16-G16</f>
        <v>74</v>
      </c>
      <c r="L16" s="131">
        <v>12</v>
      </c>
      <c r="M16" s="131">
        <v>4</v>
      </c>
      <c r="N16" s="148">
        <f>G16/F16*100</f>
        <v>17.777777777777779</v>
      </c>
      <c r="O16" s="132"/>
      <c r="P16" s="149" t="s">
        <v>13</v>
      </c>
      <c r="Q16" s="430" t="s">
        <v>174</v>
      </c>
      <c r="R16" s="430" t="s">
        <v>176</v>
      </c>
      <c r="S16" s="430" t="s">
        <v>180</v>
      </c>
      <c r="T16" s="431"/>
      <c r="U16" s="432"/>
      <c r="V16" s="428"/>
      <c r="W16" s="428"/>
      <c r="X16" s="428"/>
      <c r="Y16" s="428"/>
      <c r="Z16" s="428"/>
      <c r="AA16" s="428"/>
      <c r="AB16" s="428"/>
      <c r="AC16" s="428"/>
    </row>
    <row r="17" spans="1:29" x14ac:dyDescent="0.25">
      <c r="A17" s="143" t="s">
        <v>261</v>
      </c>
      <c r="B17" s="144">
        <v>7</v>
      </c>
      <c r="C17" s="145" t="s">
        <v>254</v>
      </c>
      <c r="D17" s="150" t="s">
        <v>262</v>
      </c>
      <c r="E17" s="151">
        <v>3</v>
      </c>
      <c r="F17" s="130">
        <f t="shared" si="0"/>
        <v>90</v>
      </c>
      <c r="G17" s="130">
        <f>H17+I17+J17</f>
        <v>4</v>
      </c>
      <c r="H17" s="130">
        <v>4</v>
      </c>
      <c r="I17" s="130"/>
      <c r="J17" s="130"/>
      <c r="K17" s="130">
        <f>F17-G17</f>
        <v>86</v>
      </c>
      <c r="L17" s="131">
        <f t="shared" si="4"/>
        <v>4</v>
      </c>
      <c r="M17" s="130"/>
      <c r="N17" s="148">
        <f>G17/F17*100</f>
        <v>4.4444444444444446</v>
      </c>
      <c r="O17" s="132"/>
      <c r="P17" s="149" t="s">
        <v>13</v>
      </c>
      <c r="Q17" s="430" t="s">
        <v>173</v>
      </c>
      <c r="R17" s="430"/>
      <c r="S17" s="430" t="s">
        <v>173</v>
      </c>
      <c r="T17" s="431"/>
      <c r="U17" s="432"/>
      <c r="V17" s="428"/>
      <c r="W17" s="428"/>
      <c r="X17" s="428"/>
      <c r="Y17" s="428"/>
      <c r="Z17" s="428"/>
      <c r="AA17" s="428"/>
      <c r="AB17" s="428"/>
      <c r="AC17" s="428"/>
    </row>
    <row r="18" spans="1:29" ht="15.75" thickBot="1" x14ac:dyDescent="0.3">
      <c r="A18" s="143" t="s">
        <v>263</v>
      </c>
      <c r="B18" s="144">
        <v>8</v>
      </c>
      <c r="C18" s="145" t="s">
        <v>254</v>
      </c>
      <c r="D18" s="163" t="s">
        <v>264</v>
      </c>
      <c r="E18" s="164">
        <v>4</v>
      </c>
      <c r="F18" s="165">
        <f t="shared" si="0"/>
        <v>120</v>
      </c>
      <c r="G18" s="165">
        <f t="shared" si="1"/>
        <v>4</v>
      </c>
      <c r="H18" s="166">
        <v>4</v>
      </c>
      <c r="I18" s="166"/>
      <c r="J18" s="166"/>
      <c r="K18" s="165">
        <f t="shared" si="3"/>
        <v>116</v>
      </c>
      <c r="L18" s="167">
        <f t="shared" si="4"/>
        <v>4</v>
      </c>
      <c r="M18" s="165"/>
      <c r="N18" s="168">
        <f t="shared" si="2"/>
        <v>3.3333333333333335</v>
      </c>
      <c r="O18" s="132"/>
      <c r="P18" s="149" t="s">
        <v>13</v>
      </c>
      <c r="Q18" s="430" t="s">
        <v>173</v>
      </c>
      <c r="R18" s="430"/>
      <c r="S18" s="430" t="s">
        <v>173</v>
      </c>
      <c r="T18" s="431"/>
      <c r="U18" s="432"/>
      <c r="V18" s="428"/>
      <c r="W18" s="428"/>
      <c r="X18" s="428"/>
      <c r="Y18" s="428"/>
      <c r="Z18" s="428"/>
      <c r="AA18" s="428"/>
      <c r="AB18" s="428"/>
      <c r="AC18" s="428"/>
    </row>
    <row r="19" spans="1:29" ht="15.75" thickBot="1" x14ac:dyDescent="0.3">
      <c r="C19" s="75"/>
      <c r="D19" s="159" t="s">
        <v>18</v>
      </c>
      <c r="E19" s="160">
        <f t="shared" ref="E19:M19" si="5">SUM(E11:E18)</f>
        <v>32</v>
      </c>
      <c r="F19" s="161">
        <f t="shared" si="5"/>
        <v>960</v>
      </c>
      <c r="G19" s="161">
        <f t="shared" si="5"/>
        <v>72</v>
      </c>
      <c r="H19" s="161">
        <f t="shared" si="5"/>
        <v>48</v>
      </c>
      <c r="I19" s="161">
        <f t="shared" si="5"/>
        <v>8</v>
      </c>
      <c r="J19" s="161">
        <f t="shared" si="5"/>
        <v>16</v>
      </c>
      <c r="K19" s="161">
        <f t="shared" si="5"/>
        <v>888</v>
      </c>
      <c r="L19" s="161">
        <f t="shared" si="5"/>
        <v>60</v>
      </c>
      <c r="M19" s="161">
        <f t="shared" si="5"/>
        <v>12</v>
      </c>
      <c r="N19" s="162"/>
      <c r="O19" s="6"/>
      <c r="P19" s="6"/>
      <c r="T19" s="431"/>
      <c r="U19" s="433"/>
      <c r="V19" s="433"/>
      <c r="W19" s="433"/>
      <c r="X19" s="433"/>
      <c r="Y19" s="433"/>
      <c r="Z19" s="433"/>
      <c r="AA19" s="433"/>
      <c r="AB19" s="433"/>
      <c r="AC19" s="433"/>
    </row>
    <row r="20" spans="1:29" ht="12.75" x14ac:dyDescent="0.2">
      <c r="C20" s="75"/>
      <c r="D20" s="7" t="s">
        <v>19</v>
      </c>
      <c r="E20" s="6">
        <f>30-E19</f>
        <v>-2</v>
      </c>
      <c r="F20" s="6"/>
      <c r="G20" s="6"/>
      <c r="H20" s="6"/>
      <c r="I20" s="6"/>
      <c r="J20" s="6"/>
      <c r="K20" s="6"/>
      <c r="L20" s="6"/>
      <c r="M20" s="6"/>
      <c r="N20" s="157" t="s">
        <v>265</v>
      </c>
      <c r="O20" s="76"/>
      <c r="P20" s="76"/>
      <c r="Q20" s="2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  <c r="AC20" s="433"/>
    </row>
    <row r="21" spans="1:29" x14ac:dyDescent="0.25">
      <c r="C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R21" s="428"/>
      <c r="S21" s="428"/>
      <c r="T21" s="428"/>
      <c r="U21" s="428"/>
      <c r="V21" s="428"/>
      <c r="W21" s="428"/>
      <c r="X21" s="428"/>
      <c r="Y21" s="428"/>
      <c r="Z21" s="428"/>
      <c r="AA21" s="428"/>
      <c r="AB21" s="428"/>
      <c r="AC21" s="428"/>
    </row>
    <row r="22" spans="1:29" ht="12.75" x14ac:dyDescent="0.2">
      <c r="C22" s="75"/>
      <c r="D22" s="142" t="s">
        <v>20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2"/>
      <c r="R22" s="433"/>
      <c r="S22" s="433"/>
      <c r="T22" s="433"/>
      <c r="U22" s="433"/>
      <c r="V22" s="433"/>
      <c r="W22" s="433"/>
      <c r="X22" s="433"/>
      <c r="Y22" s="433"/>
      <c r="Z22" s="433"/>
      <c r="AA22" s="433"/>
      <c r="AB22" s="433"/>
      <c r="AC22" s="433"/>
    </row>
    <row r="23" spans="1:29" ht="15" customHeight="1" x14ac:dyDescent="0.2">
      <c r="C23" s="75"/>
      <c r="D23" s="903" t="s">
        <v>1</v>
      </c>
      <c r="E23" s="898" t="s">
        <v>2</v>
      </c>
      <c r="F23" s="902" t="s">
        <v>3</v>
      </c>
      <c r="G23" s="902"/>
      <c r="H23" s="902"/>
      <c r="I23" s="902"/>
      <c r="J23" s="902"/>
      <c r="K23" s="899"/>
      <c r="L23" s="898" t="s">
        <v>199</v>
      </c>
      <c r="M23" s="898" t="s">
        <v>200</v>
      </c>
      <c r="N23" s="898" t="s">
        <v>4</v>
      </c>
      <c r="O23" s="4"/>
      <c r="P23" s="4"/>
      <c r="Q23" s="2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  <c r="AC23" s="433"/>
    </row>
    <row r="24" spans="1:29" ht="15" customHeight="1" x14ac:dyDescent="0.2">
      <c r="C24" s="75"/>
      <c r="D24" s="903"/>
      <c r="E24" s="898"/>
      <c r="F24" s="898" t="s">
        <v>5</v>
      </c>
      <c r="G24" s="900" t="s">
        <v>6</v>
      </c>
      <c r="H24" s="900"/>
      <c r="I24" s="900"/>
      <c r="J24" s="900"/>
      <c r="K24" s="898" t="s">
        <v>21</v>
      </c>
      <c r="L24" s="898"/>
      <c r="M24" s="898"/>
      <c r="N24" s="898"/>
      <c r="O24" s="4"/>
      <c r="P24" s="4"/>
      <c r="Q24" s="2"/>
      <c r="R24" s="433"/>
      <c r="S24" s="433"/>
      <c r="T24" s="433"/>
      <c r="U24" s="433"/>
      <c r="V24" s="433"/>
      <c r="W24" s="433"/>
      <c r="X24" s="433"/>
      <c r="Y24" s="433"/>
      <c r="Z24" s="433"/>
      <c r="AA24" s="433"/>
      <c r="AB24" s="433"/>
      <c r="AC24" s="433"/>
    </row>
    <row r="25" spans="1:29" ht="15" customHeight="1" x14ac:dyDescent="0.2">
      <c r="C25" s="75"/>
      <c r="D25" s="903"/>
      <c r="E25" s="898"/>
      <c r="F25" s="899"/>
      <c r="G25" s="898" t="s">
        <v>8</v>
      </c>
      <c r="H25" s="902" t="s">
        <v>9</v>
      </c>
      <c r="I25" s="899"/>
      <c r="J25" s="899"/>
      <c r="K25" s="899"/>
      <c r="L25" s="898"/>
      <c r="M25" s="898"/>
      <c r="N25" s="898"/>
      <c r="O25" s="4"/>
      <c r="P25" s="4"/>
      <c r="Q25" s="2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</row>
    <row r="26" spans="1:29" ht="15" customHeight="1" x14ac:dyDescent="0.2">
      <c r="C26" s="75"/>
      <c r="D26" s="903"/>
      <c r="E26" s="898"/>
      <c r="F26" s="899"/>
      <c r="G26" s="901"/>
      <c r="H26" s="898" t="s">
        <v>10</v>
      </c>
      <c r="I26" s="898" t="s">
        <v>11</v>
      </c>
      <c r="J26" s="898" t="s">
        <v>12</v>
      </c>
      <c r="K26" s="899"/>
      <c r="L26" s="898"/>
      <c r="M26" s="898"/>
      <c r="N26" s="898"/>
      <c r="O26" s="4"/>
      <c r="P26" s="4"/>
      <c r="Q26" s="2"/>
      <c r="R26" s="4"/>
      <c r="S26" s="4"/>
      <c r="T26" s="907"/>
      <c r="U26" s="904"/>
      <c r="V26" s="904"/>
      <c r="W26" s="904"/>
      <c r="X26" s="904"/>
      <c r="Y26" s="904"/>
      <c r="Z26" s="904"/>
      <c r="AA26" s="904"/>
      <c r="AB26" s="904"/>
      <c r="AC26" s="904"/>
    </row>
    <row r="27" spans="1:29" ht="12.75" x14ac:dyDescent="0.2">
      <c r="C27" s="75"/>
      <c r="D27" s="903"/>
      <c r="E27" s="898"/>
      <c r="F27" s="899"/>
      <c r="G27" s="901"/>
      <c r="H27" s="898"/>
      <c r="I27" s="898"/>
      <c r="J27" s="898"/>
      <c r="K27" s="899"/>
      <c r="L27" s="898"/>
      <c r="M27" s="898"/>
      <c r="N27" s="898"/>
      <c r="O27" s="4"/>
      <c r="P27" s="4"/>
      <c r="Q27" s="2"/>
      <c r="R27" s="4"/>
      <c r="S27" s="4"/>
      <c r="T27" s="907"/>
      <c r="U27" s="904"/>
      <c r="V27" s="904"/>
      <c r="W27" s="904"/>
      <c r="X27" s="904"/>
      <c r="Y27" s="904"/>
      <c r="Z27" s="904"/>
      <c r="AA27" s="904"/>
      <c r="AB27" s="904"/>
      <c r="AC27" s="904"/>
    </row>
    <row r="28" spans="1:29" x14ac:dyDescent="0.25">
      <c r="C28" s="75"/>
      <c r="D28" s="903"/>
      <c r="E28" s="898"/>
      <c r="F28" s="899"/>
      <c r="G28" s="901"/>
      <c r="H28" s="898"/>
      <c r="I28" s="898"/>
      <c r="J28" s="898"/>
      <c r="K28" s="899"/>
      <c r="L28" s="898"/>
      <c r="M28" s="898"/>
      <c r="N28" s="898"/>
      <c r="O28" s="4"/>
      <c r="P28" s="4"/>
      <c r="Q28" s="2"/>
      <c r="R28" s="4"/>
      <c r="S28" s="4"/>
      <c r="T28" s="907"/>
      <c r="U28" s="904"/>
      <c r="V28" s="904"/>
      <c r="W28" s="904"/>
      <c r="X28" s="904"/>
      <c r="Y28" s="904"/>
      <c r="Z28" s="904"/>
      <c r="AA28" s="904"/>
      <c r="AB28" s="428"/>
      <c r="AC28" s="428"/>
    </row>
    <row r="29" spans="1:29" x14ac:dyDescent="0.25">
      <c r="C29" s="75"/>
      <c r="D29" s="903"/>
      <c r="E29" s="898"/>
      <c r="F29" s="899"/>
      <c r="G29" s="901"/>
      <c r="H29" s="898"/>
      <c r="I29" s="898"/>
      <c r="J29" s="898"/>
      <c r="K29" s="899"/>
      <c r="L29" s="898"/>
      <c r="M29" s="898"/>
      <c r="N29" s="898"/>
      <c r="O29" s="4"/>
      <c r="P29" s="4"/>
      <c r="Q29" s="427" t="s">
        <v>414</v>
      </c>
      <c r="R29" s="427" t="s">
        <v>415</v>
      </c>
      <c r="S29" t="s">
        <v>416</v>
      </c>
      <c r="T29" s="907"/>
      <c r="U29" s="428"/>
      <c r="V29" s="428"/>
      <c r="W29" s="428"/>
      <c r="X29" s="428"/>
      <c r="Y29" s="428"/>
      <c r="Z29" s="428"/>
      <c r="AA29" s="428"/>
      <c r="AB29" s="429"/>
      <c r="AC29" s="429"/>
    </row>
    <row r="30" spans="1:29" x14ac:dyDescent="0.25">
      <c r="A30" s="143" t="s">
        <v>253</v>
      </c>
      <c r="B30" s="144">
        <v>1</v>
      </c>
      <c r="C30" s="145" t="s">
        <v>254</v>
      </c>
      <c r="D30" s="152" t="s">
        <v>417</v>
      </c>
      <c r="E30" s="129">
        <v>2</v>
      </c>
      <c r="F30" s="130">
        <f t="shared" ref="F30:F35" si="6">E30*30</f>
        <v>60</v>
      </c>
      <c r="G30" s="130">
        <f t="shared" ref="G30:G37" si="7">H30+I30+J30</f>
        <v>4</v>
      </c>
      <c r="H30" s="147"/>
      <c r="I30" s="147"/>
      <c r="J30" s="147">
        <v>4</v>
      </c>
      <c r="K30" s="130">
        <f t="shared" ref="K30:K37" si="8">F30-G30</f>
        <v>56</v>
      </c>
      <c r="L30" s="131">
        <f t="shared" ref="L30:L37" si="9">H30+J30+I30</f>
        <v>4</v>
      </c>
      <c r="M30" s="131"/>
      <c r="N30" s="148">
        <f t="shared" ref="N30:N37" si="10">G30/F30*100</f>
        <v>6.666666666666667</v>
      </c>
      <c r="O30" s="132"/>
      <c r="P30" s="130" t="s">
        <v>13</v>
      </c>
      <c r="Q30" s="430"/>
      <c r="R30" s="430" t="s">
        <v>173</v>
      </c>
      <c r="S30" s="430" t="s">
        <v>173</v>
      </c>
      <c r="T30" s="432"/>
      <c r="U30" s="432"/>
      <c r="V30" s="428"/>
      <c r="W30" s="428"/>
      <c r="X30" s="428"/>
      <c r="Y30" s="428"/>
      <c r="Z30" s="428"/>
      <c r="AA30" s="428"/>
      <c r="AB30" s="428"/>
      <c r="AC30" s="428"/>
    </row>
    <row r="31" spans="1:29" x14ac:dyDescent="0.25">
      <c r="A31" s="143" t="s">
        <v>266</v>
      </c>
      <c r="B31" s="144">
        <v>2</v>
      </c>
      <c r="C31" s="145" t="s">
        <v>254</v>
      </c>
      <c r="D31" s="150" t="s">
        <v>193</v>
      </c>
      <c r="E31" s="131">
        <v>6</v>
      </c>
      <c r="F31" s="130">
        <f t="shared" si="6"/>
        <v>180</v>
      </c>
      <c r="G31" s="130">
        <f t="shared" si="7"/>
        <v>4</v>
      </c>
      <c r="H31" s="130">
        <v>4</v>
      </c>
      <c r="I31" s="130"/>
      <c r="J31" s="130"/>
      <c r="K31" s="130">
        <f t="shared" si="8"/>
        <v>176</v>
      </c>
      <c r="L31" s="131">
        <f t="shared" si="9"/>
        <v>4</v>
      </c>
      <c r="M31" s="131"/>
      <c r="N31" s="148">
        <f t="shared" si="10"/>
        <v>2.2222222222222223</v>
      </c>
      <c r="O31" s="132"/>
      <c r="P31" s="130" t="s">
        <v>13</v>
      </c>
      <c r="Q31" s="430" t="s">
        <v>173</v>
      </c>
      <c r="R31" s="430"/>
      <c r="S31" s="430" t="s">
        <v>173</v>
      </c>
      <c r="T31" s="432"/>
      <c r="U31" s="432"/>
      <c r="V31" s="428"/>
      <c r="W31" s="428"/>
      <c r="X31" s="428"/>
      <c r="Y31" s="428"/>
      <c r="Z31" s="428"/>
      <c r="AA31" s="428"/>
      <c r="AB31" s="428"/>
      <c r="AC31" s="428"/>
    </row>
    <row r="32" spans="1:29" x14ac:dyDescent="0.25">
      <c r="A32" s="143" t="s">
        <v>267</v>
      </c>
      <c r="B32" s="144">
        <v>3</v>
      </c>
      <c r="C32" s="145" t="s">
        <v>254</v>
      </c>
      <c r="D32" s="150" t="s">
        <v>268</v>
      </c>
      <c r="E32" s="131">
        <v>4</v>
      </c>
      <c r="F32" s="130">
        <f t="shared" si="6"/>
        <v>120</v>
      </c>
      <c r="G32" s="130">
        <f t="shared" si="7"/>
        <v>8</v>
      </c>
      <c r="H32" s="130">
        <v>4</v>
      </c>
      <c r="I32" s="130"/>
      <c r="J32" s="130">
        <v>4</v>
      </c>
      <c r="K32" s="130">
        <f t="shared" si="8"/>
        <v>112</v>
      </c>
      <c r="L32" s="131">
        <f t="shared" si="9"/>
        <v>8</v>
      </c>
      <c r="M32" s="131"/>
      <c r="N32" s="148">
        <f t="shared" si="10"/>
        <v>6.666666666666667</v>
      </c>
      <c r="O32" s="132"/>
      <c r="P32" s="130" t="s">
        <v>256</v>
      </c>
      <c r="Q32" s="430" t="s">
        <v>173</v>
      </c>
      <c r="R32" s="430" t="s">
        <v>173</v>
      </c>
      <c r="S32" s="430" t="s">
        <v>174</v>
      </c>
      <c r="T32" s="432"/>
      <c r="U32" s="432"/>
      <c r="V32" s="428"/>
      <c r="W32" s="428"/>
      <c r="X32" s="428"/>
      <c r="Y32" s="428"/>
      <c r="Z32" s="428"/>
      <c r="AA32" s="428"/>
      <c r="AB32" s="428"/>
      <c r="AC32" s="428"/>
    </row>
    <row r="33" spans="1:29" x14ac:dyDescent="0.25">
      <c r="A33" s="143" t="s">
        <v>269</v>
      </c>
      <c r="B33" s="144">
        <v>4</v>
      </c>
      <c r="C33" s="145" t="s">
        <v>254</v>
      </c>
      <c r="D33" s="420" t="s">
        <v>127</v>
      </c>
      <c r="E33" s="131">
        <v>6</v>
      </c>
      <c r="F33" s="130">
        <f t="shared" si="6"/>
        <v>180</v>
      </c>
      <c r="G33" s="130">
        <f t="shared" si="7"/>
        <v>20</v>
      </c>
      <c r="H33" s="147">
        <v>12</v>
      </c>
      <c r="I33" s="147"/>
      <c r="J33" s="147">
        <v>8</v>
      </c>
      <c r="K33" s="130">
        <f t="shared" si="8"/>
        <v>160</v>
      </c>
      <c r="L33" s="131">
        <v>12</v>
      </c>
      <c r="M33" s="131">
        <v>8</v>
      </c>
      <c r="N33" s="148">
        <f t="shared" si="10"/>
        <v>11.111111111111111</v>
      </c>
      <c r="O33" s="132"/>
      <c r="P33" s="130" t="s">
        <v>256</v>
      </c>
      <c r="Q33" s="430" t="s">
        <v>179</v>
      </c>
      <c r="R33" s="430" t="s">
        <v>176</v>
      </c>
      <c r="S33" s="430" t="s">
        <v>181</v>
      </c>
      <c r="T33" s="432"/>
      <c r="U33" s="432"/>
      <c r="V33" s="428"/>
      <c r="W33" s="428"/>
      <c r="X33" s="428"/>
      <c r="Y33" s="428"/>
      <c r="Z33" s="428"/>
      <c r="AA33" s="428"/>
      <c r="AB33" s="428"/>
      <c r="AC33" s="428"/>
    </row>
    <row r="34" spans="1:29" x14ac:dyDescent="0.25">
      <c r="A34" s="143" t="s">
        <v>270</v>
      </c>
      <c r="B34" s="144">
        <v>5</v>
      </c>
      <c r="C34" s="145" t="s">
        <v>254</v>
      </c>
      <c r="D34" s="150" t="s">
        <v>120</v>
      </c>
      <c r="E34" s="131">
        <v>3</v>
      </c>
      <c r="F34" s="130">
        <f t="shared" si="6"/>
        <v>90</v>
      </c>
      <c r="G34" s="130">
        <f t="shared" si="7"/>
        <v>4</v>
      </c>
      <c r="H34" s="147">
        <v>4</v>
      </c>
      <c r="I34" s="147"/>
      <c r="J34" s="147"/>
      <c r="K34" s="130">
        <f t="shared" si="8"/>
        <v>86</v>
      </c>
      <c r="L34" s="131">
        <f t="shared" si="9"/>
        <v>4</v>
      </c>
      <c r="M34" s="131"/>
      <c r="N34" s="148">
        <f t="shared" si="10"/>
        <v>4.4444444444444446</v>
      </c>
      <c r="O34" s="132"/>
      <c r="P34" s="130" t="s">
        <v>13</v>
      </c>
      <c r="Q34" s="430" t="s">
        <v>173</v>
      </c>
      <c r="R34" s="430"/>
      <c r="S34" s="430" t="s">
        <v>173</v>
      </c>
      <c r="T34" s="432"/>
      <c r="U34" s="432"/>
      <c r="V34" s="428"/>
      <c r="W34" s="428"/>
      <c r="X34" s="428"/>
      <c r="Y34" s="428"/>
      <c r="Z34" s="428"/>
      <c r="AA34" s="428"/>
      <c r="AB34" s="428"/>
      <c r="AC34" s="428"/>
    </row>
    <row r="35" spans="1:29" x14ac:dyDescent="0.25">
      <c r="A35" s="143" t="s">
        <v>271</v>
      </c>
      <c r="B35" s="144">
        <v>6</v>
      </c>
      <c r="C35" s="145" t="s">
        <v>254</v>
      </c>
      <c r="D35" s="150" t="s">
        <v>22</v>
      </c>
      <c r="E35" s="131">
        <v>3</v>
      </c>
      <c r="F35" s="130">
        <f t="shared" si="6"/>
        <v>90</v>
      </c>
      <c r="G35" s="130">
        <f t="shared" si="7"/>
        <v>4</v>
      </c>
      <c r="H35" s="147">
        <v>4</v>
      </c>
      <c r="I35" s="147"/>
      <c r="J35" s="147"/>
      <c r="K35" s="130">
        <f t="shared" si="8"/>
        <v>86</v>
      </c>
      <c r="L35" s="131">
        <f t="shared" si="9"/>
        <v>4</v>
      </c>
      <c r="M35" s="131"/>
      <c r="N35" s="148">
        <f t="shared" si="10"/>
        <v>4.4444444444444446</v>
      </c>
      <c r="O35" s="132"/>
      <c r="P35" s="130" t="s">
        <v>256</v>
      </c>
      <c r="Q35" s="430" t="s">
        <v>173</v>
      </c>
      <c r="R35" s="430"/>
      <c r="S35" s="430" t="s">
        <v>173</v>
      </c>
      <c r="T35" s="432"/>
      <c r="U35" s="432"/>
      <c r="V35" s="428"/>
      <c r="W35" s="428"/>
      <c r="X35" s="428"/>
      <c r="Y35" s="428"/>
      <c r="Z35" s="428"/>
      <c r="AA35" s="428"/>
      <c r="AB35" s="428"/>
      <c r="AC35" s="428"/>
    </row>
    <row r="36" spans="1:29" x14ac:dyDescent="0.25">
      <c r="A36" s="143"/>
      <c r="B36" s="144"/>
      <c r="C36" s="145"/>
      <c r="D36" s="150"/>
      <c r="E36" s="131"/>
      <c r="F36" s="130"/>
      <c r="G36" s="130"/>
      <c r="H36" s="147"/>
      <c r="I36" s="147"/>
      <c r="J36" s="147"/>
      <c r="K36" s="130"/>
      <c r="L36" s="131"/>
      <c r="M36" s="130"/>
      <c r="N36" s="148"/>
      <c r="O36" s="132"/>
      <c r="P36" s="130"/>
      <c r="Q36" s="431"/>
      <c r="R36" s="431"/>
      <c r="S36" s="431"/>
      <c r="T36" s="432"/>
      <c r="U36" s="432"/>
      <c r="V36" s="428"/>
      <c r="W36" s="428"/>
      <c r="X36" s="428"/>
      <c r="Y36" s="428"/>
      <c r="Z36" s="428"/>
      <c r="AA36" s="428"/>
      <c r="AB36" s="428"/>
      <c r="AC36" s="428"/>
    </row>
    <row r="37" spans="1:29" x14ac:dyDescent="0.25">
      <c r="A37" s="143" t="s">
        <v>272</v>
      </c>
      <c r="B37" s="144">
        <v>7</v>
      </c>
      <c r="C37" s="145" t="s">
        <v>254</v>
      </c>
      <c r="D37" s="150" t="s">
        <v>208</v>
      </c>
      <c r="E37" s="131">
        <v>4</v>
      </c>
      <c r="F37" s="130">
        <f>E37*30</f>
        <v>120</v>
      </c>
      <c r="G37" s="130">
        <f t="shared" si="7"/>
        <v>8</v>
      </c>
      <c r="H37" s="130">
        <v>4</v>
      </c>
      <c r="I37" s="130"/>
      <c r="J37" s="130">
        <v>4</v>
      </c>
      <c r="K37" s="130">
        <f t="shared" si="8"/>
        <v>112</v>
      </c>
      <c r="L37" s="131">
        <f t="shared" si="9"/>
        <v>8</v>
      </c>
      <c r="M37" s="130"/>
      <c r="N37" s="148">
        <f t="shared" si="10"/>
        <v>6.666666666666667</v>
      </c>
      <c r="O37" s="132"/>
      <c r="P37" s="130" t="s">
        <v>13</v>
      </c>
      <c r="Q37" s="430" t="s">
        <v>173</v>
      </c>
      <c r="R37" s="430" t="s">
        <v>173</v>
      </c>
      <c r="S37" s="430" t="s">
        <v>174</v>
      </c>
      <c r="T37" s="432"/>
      <c r="U37" s="432"/>
      <c r="V37" s="428"/>
      <c r="W37" s="428"/>
      <c r="X37" s="428"/>
      <c r="Y37" s="428"/>
      <c r="Z37" s="428"/>
      <c r="AA37" s="428"/>
      <c r="AB37" s="428"/>
      <c r="AC37" s="428"/>
    </row>
    <row r="38" spans="1:29" ht="15.75" thickBot="1" x14ac:dyDescent="0.3">
      <c r="C38" s="75"/>
      <c r="D38" s="153" t="s">
        <v>18</v>
      </c>
      <c r="E38" s="169">
        <f t="shared" ref="E38:M38" si="11">SUM(E30:E37)</f>
        <v>28</v>
      </c>
      <c r="F38" s="155">
        <f t="shared" si="11"/>
        <v>840</v>
      </c>
      <c r="G38" s="155">
        <f t="shared" si="11"/>
        <v>52</v>
      </c>
      <c r="H38" s="155">
        <f t="shared" si="11"/>
        <v>32</v>
      </c>
      <c r="I38" s="155">
        <f t="shared" si="11"/>
        <v>0</v>
      </c>
      <c r="J38" s="155">
        <f t="shared" si="11"/>
        <v>20</v>
      </c>
      <c r="K38" s="155">
        <f t="shared" si="11"/>
        <v>788</v>
      </c>
      <c r="L38" s="155">
        <f t="shared" si="11"/>
        <v>44</v>
      </c>
      <c r="M38" s="155">
        <f t="shared" si="11"/>
        <v>8</v>
      </c>
      <c r="N38" s="156"/>
      <c r="O38" s="6"/>
      <c r="P38" s="6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</row>
    <row r="39" spans="1:29" ht="12.75" x14ac:dyDescent="0.2">
      <c r="C39" s="75"/>
      <c r="D39" s="7" t="s">
        <v>19</v>
      </c>
      <c r="E39" s="8">
        <f>30-E38</f>
        <v>2</v>
      </c>
      <c r="F39" s="76"/>
      <c r="G39" s="76"/>
      <c r="H39" s="76"/>
      <c r="I39" s="76"/>
      <c r="J39" s="76"/>
      <c r="K39" s="76"/>
      <c r="L39" s="76"/>
      <c r="M39" s="76"/>
      <c r="N39" s="157" t="s">
        <v>283</v>
      </c>
      <c r="O39" s="76"/>
      <c r="P39" s="76"/>
      <c r="Q39" s="2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33"/>
    </row>
    <row r="40" spans="1:29" ht="12.75" x14ac:dyDescent="0.2">
      <c r="C40" s="75"/>
      <c r="D40" s="7"/>
      <c r="E40" s="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2"/>
      <c r="R40" s="433"/>
      <c r="S40" s="433"/>
      <c r="T40" s="433"/>
      <c r="U40" s="433"/>
      <c r="V40" s="433"/>
      <c r="W40" s="433"/>
      <c r="X40" s="433"/>
      <c r="Y40" s="433"/>
      <c r="Z40" s="433"/>
      <c r="AA40" s="433"/>
      <c r="AB40" s="433"/>
      <c r="AC40" s="433"/>
    </row>
    <row r="41" spans="1:29" ht="12.75" x14ac:dyDescent="0.2">
      <c r="C41" s="75"/>
      <c r="D41" s="7"/>
      <c r="E41" s="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2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</row>
    <row r="42" spans="1:29" ht="12.75" x14ac:dyDescent="0.2">
      <c r="C42" s="75"/>
      <c r="D42" s="7"/>
      <c r="E42" s="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2"/>
      <c r="R42" s="433"/>
      <c r="S42" s="433"/>
      <c r="T42" s="433"/>
      <c r="U42" s="433"/>
      <c r="V42" s="433"/>
      <c r="W42" s="433"/>
      <c r="X42" s="433"/>
      <c r="Y42" s="433"/>
      <c r="Z42" s="433"/>
      <c r="AA42" s="433"/>
      <c r="AB42" s="433"/>
      <c r="AC42" s="433"/>
    </row>
    <row r="43" spans="1:29" ht="12.75" x14ac:dyDescent="0.2">
      <c r="C43" s="75"/>
      <c r="D43" s="7"/>
      <c r="E43" s="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2"/>
      <c r="R43" s="433"/>
      <c r="S43" s="433"/>
      <c r="T43" s="433"/>
      <c r="U43" s="433"/>
      <c r="V43" s="433"/>
      <c r="W43" s="433"/>
      <c r="X43" s="433"/>
      <c r="Y43" s="433"/>
      <c r="Z43" s="433"/>
      <c r="AA43" s="433"/>
      <c r="AB43" s="433"/>
      <c r="AC43" s="433"/>
    </row>
    <row r="44" spans="1:29" ht="12.75" x14ac:dyDescent="0.2">
      <c r="C44" s="75"/>
      <c r="D44" s="142" t="s">
        <v>23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2"/>
      <c r="R44" s="433"/>
      <c r="S44" s="433"/>
      <c r="T44" s="433"/>
      <c r="U44" s="433"/>
      <c r="V44" s="433"/>
      <c r="W44" s="433"/>
      <c r="X44" s="433"/>
      <c r="Y44" s="433"/>
      <c r="Z44" s="433"/>
      <c r="AA44" s="433"/>
      <c r="AB44" s="433"/>
      <c r="AC44" s="433"/>
    </row>
    <row r="45" spans="1:29" ht="15" customHeight="1" x14ac:dyDescent="0.2">
      <c r="C45" s="75"/>
      <c r="D45" s="903" t="s">
        <v>1</v>
      </c>
      <c r="E45" s="898" t="s">
        <v>2</v>
      </c>
      <c r="F45" s="902" t="s">
        <v>3</v>
      </c>
      <c r="G45" s="902"/>
      <c r="H45" s="902"/>
      <c r="I45" s="902"/>
      <c r="J45" s="902"/>
      <c r="K45" s="899"/>
      <c r="L45" s="898" t="s">
        <v>199</v>
      </c>
      <c r="M45" s="898" t="s">
        <v>200</v>
      </c>
      <c r="N45" s="898" t="s">
        <v>4</v>
      </c>
      <c r="O45" s="4"/>
      <c r="P45" s="4"/>
      <c r="Q45" s="2"/>
      <c r="R45" s="433"/>
      <c r="S45" s="433"/>
      <c r="T45" s="433"/>
      <c r="U45" s="433"/>
      <c r="V45" s="433"/>
      <c r="W45" s="433"/>
      <c r="X45" s="433"/>
      <c r="Y45" s="433"/>
      <c r="Z45" s="433"/>
      <c r="AA45" s="433"/>
      <c r="AB45" s="433"/>
      <c r="AC45" s="433"/>
    </row>
    <row r="46" spans="1:29" ht="15" customHeight="1" x14ac:dyDescent="0.2">
      <c r="C46" s="75"/>
      <c r="D46" s="903"/>
      <c r="E46" s="898"/>
      <c r="F46" s="898" t="s">
        <v>5</v>
      </c>
      <c r="G46" s="900" t="s">
        <v>6</v>
      </c>
      <c r="H46" s="900"/>
      <c r="I46" s="900"/>
      <c r="J46" s="900"/>
      <c r="K46" s="898" t="s">
        <v>21</v>
      </c>
      <c r="L46" s="898"/>
      <c r="M46" s="898"/>
      <c r="N46" s="898"/>
      <c r="O46" s="4"/>
      <c r="P46" s="4"/>
      <c r="Q46" s="2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</row>
    <row r="47" spans="1:29" ht="15" customHeight="1" x14ac:dyDescent="0.2">
      <c r="C47" s="75"/>
      <c r="D47" s="903"/>
      <c r="E47" s="898"/>
      <c r="F47" s="899"/>
      <c r="G47" s="898" t="s">
        <v>8</v>
      </c>
      <c r="H47" s="902" t="s">
        <v>9</v>
      </c>
      <c r="I47" s="899"/>
      <c r="J47" s="899"/>
      <c r="K47" s="899"/>
      <c r="L47" s="898"/>
      <c r="M47" s="898"/>
      <c r="N47" s="898"/>
      <c r="O47" s="4"/>
      <c r="P47" s="4"/>
      <c r="Q47" s="2"/>
      <c r="R47" s="433"/>
      <c r="S47" s="433"/>
      <c r="T47" s="433"/>
      <c r="U47" s="433"/>
      <c r="V47" s="433"/>
      <c r="W47" s="433"/>
      <c r="X47" s="433"/>
      <c r="Y47" s="433"/>
      <c r="Z47" s="433"/>
      <c r="AA47" s="433"/>
      <c r="AB47" s="433"/>
      <c r="AC47" s="433"/>
    </row>
    <row r="48" spans="1:29" ht="15" customHeight="1" x14ac:dyDescent="0.2">
      <c r="C48" s="75"/>
      <c r="D48" s="903"/>
      <c r="E48" s="898"/>
      <c r="F48" s="899"/>
      <c r="G48" s="901"/>
      <c r="H48" s="898" t="s">
        <v>10</v>
      </c>
      <c r="I48" s="898" t="s">
        <v>11</v>
      </c>
      <c r="J48" s="898" t="s">
        <v>12</v>
      </c>
      <c r="K48" s="899"/>
      <c r="L48" s="898"/>
      <c r="M48" s="898"/>
      <c r="N48" s="898"/>
      <c r="O48" s="4"/>
      <c r="P48" s="4"/>
      <c r="Q48" s="2"/>
      <c r="R48" s="4"/>
      <c r="S48" s="4"/>
      <c r="T48" s="907"/>
      <c r="U48" s="904"/>
      <c r="V48" s="904"/>
      <c r="W48" s="904"/>
      <c r="X48" s="904"/>
      <c r="Y48" s="904"/>
      <c r="Z48" s="904"/>
      <c r="AA48" s="904"/>
      <c r="AB48" s="904"/>
      <c r="AC48" s="904"/>
    </row>
    <row r="49" spans="1:29" ht="12.75" x14ac:dyDescent="0.2">
      <c r="C49" s="75"/>
      <c r="D49" s="903"/>
      <c r="E49" s="898"/>
      <c r="F49" s="899"/>
      <c r="G49" s="901"/>
      <c r="H49" s="898"/>
      <c r="I49" s="898"/>
      <c r="J49" s="898"/>
      <c r="K49" s="899"/>
      <c r="L49" s="898"/>
      <c r="M49" s="898"/>
      <c r="N49" s="898"/>
      <c r="O49" s="4"/>
      <c r="P49" s="4"/>
      <c r="Q49" s="2"/>
      <c r="R49" s="4"/>
      <c r="S49" s="4"/>
      <c r="T49" s="907"/>
      <c r="U49" s="904"/>
      <c r="V49" s="904"/>
      <c r="W49" s="904"/>
      <c r="X49" s="904"/>
      <c r="Y49" s="904"/>
      <c r="Z49" s="904"/>
      <c r="AA49" s="904"/>
      <c r="AB49" s="904"/>
      <c r="AC49" s="904"/>
    </row>
    <row r="50" spans="1:29" x14ac:dyDescent="0.25">
      <c r="C50" s="75"/>
      <c r="D50" s="903"/>
      <c r="E50" s="898"/>
      <c r="F50" s="899"/>
      <c r="G50" s="901"/>
      <c r="H50" s="898"/>
      <c r="I50" s="898"/>
      <c r="J50" s="898"/>
      <c r="K50" s="899"/>
      <c r="L50" s="898"/>
      <c r="M50" s="898"/>
      <c r="N50" s="898"/>
      <c r="O50" s="4"/>
      <c r="P50" s="4"/>
      <c r="Q50" s="2"/>
      <c r="R50" s="4"/>
      <c r="S50" s="4"/>
      <c r="T50" s="907"/>
      <c r="U50" s="904"/>
      <c r="V50" s="904"/>
      <c r="W50" s="904"/>
      <c r="X50" s="904"/>
      <c r="Y50" s="904"/>
      <c r="Z50" s="904"/>
      <c r="AA50" s="904"/>
      <c r="AB50" s="428"/>
      <c r="AC50" s="428"/>
    </row>
    <row r="51" spans="1:29" x14ac:dyDescent="0.25">
      <c r="C51" s="75"/>
      <c r="D51" s="903"/>
      <c r="E51" s="898"/>
      <c r="F51" s="899"/>
      <c r="G51" s="901"/>
      <c r="H51" s="898"/>
      <c r="I51" s="898"/>
      <c r="J51" s="898"/>
      <c r="K51" s="899"/>
      <c r="L51" s="898"/>
      <c r="M51" s="898"/>
      <c r="N51" s="898"/>
      <c r="O51" s="4"/>
      <c r="P51" s="4"/>
      <c r="Q51" s="427" t="s">
        <v>414</v>
      </c>
      <c r="R51" s="427" t="s">
        <v>415</v>
      </c>
      <c r="S51" t="s">
        <v>416</v>
      </c>
      <c r="T51" s="907"/>
      <c r="U51" s="428"/>
      <c r="V51" s="428"/>
      <c r="W51" s="428"/>
      <c r="X51" s="428"/>
      <c r="Y51" s="428"/>
      <c r="Z51" s="428"/>
      <c r="AA51" s="428"/>
      <c r="AB51" s="429"/>
      <c r="AC51" s="429"/>
    </row>
    <row r="52" spans="1:29" x14ac:dyDescent="0.25">
      <c r="A52" s="143" t="s">
        <v>285</v>
      </c>
      <c r="B52" s="144">
        <v>1</v>
      </c>
      <c r="C52" s="170" t="s">
        <v>254</v>
      </c>
      <c r="D52" s="158" t="s">
        <v>273</v>
      </c>
      <c r="E52" s="131">
        <v>3</v>
      </c>
      <c r="F52" s="130">
        <f t="shared" ref="F52:F61" si="12">E52*30</f>
        <v>90</v>
      </c>
      <c r="G52" s="130">
        <f t="shared" ref="G52:G57" si="13">H52+I52+J52</f>
        <v>4</v>
      </c>
      <c r="H52" s="147">
        <v>4</v>
      </c>
      <c r="I52" s="147"/>
      <c r="J52" s="147"/>
      <c r="K52" s="130">
        <f t="shared" ref="K52:K57" si="14">F52-G52</f>
        <v>86</v>
      </c>
      <c r="L52" s="131">
        <f t="shared" ref="L52:L61" si="15">H52+J52+I52</f>
        <v>4</v>
      </c>
      <c r="M52" s="131"/>
      <c r="N52" s="148">
        <f t="shared" ref="N52:N57" si="16">G52/F52*100</f>
        <v>4.4444444444444446</v>
      </c>
      <c r="O52" s="132"/>
      <c r="P52" s="130" t="s">
        <v>13</v>
      </c>
      <c r="Q52" s="430" t="s">
        <v>173</v>
      </c>
      <c r="R52" s="430"/>
      <c r="S52" s="430" t="s">
        <v>173</v>
      </c>
      <c r="T52" s="432"/>
      <c r="U52" s="432"/>
      <c r="V52" s="428"/>
      <c r="W52" s="428"/>
      <c r="X52" s="428"/>
      <c r="Y52" s="428"/>
      <c r="Z52" s="428"/>
      <c r="AA52" s="428"/>
      <c r="AB52" s="428"/>
      <c r="AC52" s="428"/>
    </row>
    <row r="53" spans="1:29" x14ac:dyDescent="0.25">
      <c r="A53" s="143" t="s">
        <v>286</v>
      </c>
      <c r="B53" s="144">
        <v>2</v>
      </c>
      <c r="C53" s="170" t="s">
        <v>274</v>
      </c>
      <c r="D53" s="158" t="s">
        <v>28</v>
      </c>
      <c r="E53" s="131">
        <v>5</v>
      </c>
      <c r="F53" s="130">
        <f t="shared" si="12"/>
        <v>150</v>
      </c>
      <c r="G53" s="130">
        <f t="shared" si="13"/>
        <v>10</v>
      </c>
      <c r="H53" s="147">
        <v>8</v>
      </c>
      <c r="I53" s="147"/>
      <c r="J53" s="147">
        <v>2</v>
      </c>
      <c r="K53" s="130">
        <f t="shared" si="14"/>
        <v>140</v>
      </c>
      <c r="L53" s="131">
        <v>8</v>
      </c>
      <c r="M53" s="131">
        <v>2</v>
      </c>
      <c r="N53" s="148">
        <f t="shared" si="16"/>
        <v>6.666666666666667</v>
      </c>
      <c r="O53" s="132"/>
      <c r="P53" s="130" t="s">
        <v>256</v>
      </c>
      <c r="Q53" s="430" t="s">
        <v>174</v>
      </c>
      <c r="R53" s="430" t="s">
        <v>182</v>
      </c>
      <c r="S53" s="430" t="s">
        <v>183</v>
      </c>
      <c r="T53" s="433"/>
      <c r="U53" s="433"/>
      <c r="V53" s="433"/>
      <c r="W53" s="433"/>
      <c r="X53" s="433"/>
      <c r="Y53" s="433"/>
      <c r="Z53" s="433"/>
      <c r="AA53" s="433"/>
      <c r="AB53" s="428"/>
      <c r="AC53" s="428"/>
    </row>
    <row r="54" spans="1:29" x14ac:dyDescent="0.25">
      <c r="A54" s="143" t="s">
        <v>287</v>
      </c>
      <c r="B54" s="144">
        <v>3</v>
      </c>
      <c r="C54" s="170" t="s">
        <v>274</v>
      </c>
      <c r="D54" s="158" t="s">
        <v>24</v>
      </c>
      <c r="E54" s="131">
        <v>5</v>
      </c>
      <c r="F54" s="130">
        <f t="shared" si="12"/>
        <v>150</v>
      </c>
      <c r="G54" s="130">
        <f t="shared" si="13"/>
        <v>12</v>
      </c>
      <c r="H54" s="147">
        <v>8</v>
      </c>
      <c r="I54" s="147"/>
      <c r="J54" s="147">
        <v>4</v>
      </c>
      <c r="K54" s="130">
        <f t="shared" si="14"/>
        <v>138</v>
      </c>
      <c r="L54" s="131">
        <v>8</v>
      </c>
      <c r="M54" s="131">
        <v>4</v>
      </c>
      <c r="N54" s="148">
        <f t="shared" si="16"/>
        <v>8</v>
      </c>
      <c r="O54" s="132"/>
      <c r="P54" s="130" t="s">
        <v>256</v>
      </c>
      <c r="Q54" s="430" t="s">
        <v>174</v>
      </c>
      <c r="R54" s="430" t="s">
        <v>178</v>
      </c>
      <c r="S54" s="430" t="s">
        <v>179</v>
      </c>
      <c r="T54" s="432"/>
      <c r="U54" s="432"/>
      <c r="V54" s="428"/>
      <c r="W54" s="428"/>
      <c r="X54" s="428"/>
      <c r="Y54" s="428"/>
      <c r="Z54" s="428"/>
      <c r="AA54" s="428"/>
      <c r="AB54" s="428"/>
      <c r="AC54" s="428"/>
    </row>
    <row r="55" spans="1:29" x14ac:dyDescent="0.25">
      <c r="A55" s="143" t="s">
        <v>288</v>
      </c>
      <c r="B55" s="144">
        <v>4</v>
      </c>
      <c r="C55" s="170" t="s">
        <v>274</v>
      </c>
      <c r="D55" s="174" t="s">
        <v>275</v>
      </c>
      <c r="E55" s="133">
        <v>5</v>
      </c>
      <c r="F55" s="130">
        <f t="shared" si="12"/>
        <v>150</v>
      </c>
      <c r="G55" s="130">
        <f t="shared" si="13"/>
        <v>8</v>
      </c>
      <c r="H55" s="130">
        <v>6</v>
      </c>
      <c r="I55" s="130"/>
      <c r="J55" s="130">
        <v>2</v>
      </c>
      <c r="K55" s="130">
        <f t="shared" si="14"/>
        <v>142</v>
      </c>
      <c r="L55" s="131">
        <f t="shared" si="15"/>
        <v>8</v>
      </c>
      <c r="M55" s="131"/>
      <c r="N55" s="148">
        <f t="shared" si="16"/>
        <v>5.3333333333333339</v>
      </c>
      <c r="O55" s="132"/>
      <c r="P55" s="171" t="s">
        <v>13</v>
      </c>
      <c r="Q55" s="430" t="s">
        <v>184</v>
      </c>
      <c r="R55" s="430" t="s">
        <v>185</v>
      </c>
      <c r="S55" s="430" t="s">
        <v>174</v>
      </c>
      <c r="T55" s="434"/>
      <c r="U55" s="434"/>
      <c r="V55" s="435"/>
      <c r="W55" s="435"/>
      <c r="X55" s="435"/>
      <c r="Y55" s="435"/>
      <c r="Z55" s="435"/>
      <c r="AA55" s="435"/>
      <c r="AB55" s="435"/>
      <c r="AC55" s="428"/>
    </row>
    <row r="56" spans="1:29" ht="25.5" x14ac:dyDescent="0.25">
      <c r="A56" s="143" t="s">
        <v>289</v>
      </c>
      <c r="B56" s="144">
        <v>5</v>
      </c>
      <c r="C56" s="170" t="s">
        <v>274</v>
      </c>
      <c r="D56" s="175" t="s">
        <v>244</v>
      </c>
      <c r="E56" s="131">
        <v>4</v>
      </c>
      <c r="F56" s="130">
        <f t="shared" si="12"/>
        <v>120</v>
      </c>
      <c r="G56" s="130">
        <f t="shared" si="13"/>
        <v>8</v>
      </c>
      <c r="H56" s="130">
        <v>4</v>
      </c>
      <c r="I56" s="130"/>
      <c r="J56" s="130">
        <v>4</v>
      </c>
      <c r="K56" s="130">
        <f t="shared" si="14"/>
        <v>112</v>
      </c>
      <c r="L56" s="131">
        <f t="shared" si="15"/>
        <v>8</v>
      </c>
      <c r="M56" s="131"/>
      <c r="N56" s="148">
        <f t="shared" si="16"/>
        <v>6.666666666666667</v>
      </c>
      <c r="O56" s="132"/>
      <c r="P56" s="172" t="s">
        <v>256</v>
      </c>
      <c r="Q56" s="430" t="s">
        <v>173</v>
      </c>
      <c r="R56" s="430" t="s">
        <v>173</v>
      </c>
      <c r="S56" s="430" t="s">
        <v>174</v>
      </c>
      <c r="T56" s="432"/>
      <c r="U56" s="432"/>
      <c r="V56" s="428"/>
      <c r="W56" s="428"/>
      <c r="X56" s="428"/>
      <c r="Y56" s="428"/>
      <c r="Z56" s="428"/>
      <c r="AA56" s="428"/>
      <c r="AB56" s="428"/>
      <c r="AC56" s="428"/>
    </row>
    <row r="57" spans="1:29" x14ac:dyDescent="0.25">
      <c r="A57" s="143"/>
      <c r="B57" s="144">
        <v>6</v>
      </c>
      <c r="C57" s="170" t="s">
        <v>276</v>
      </c>
      <c r="D57" s="176" t="s">
        <v>277</v>
      </c>
      <c r="E57" s="131">
        <v>4</v>
      </c>
      <c r="F57" s="130">
        <f t="shared" si="12"/>
        <v>120</v>
      </c>
      <c r="G57" s="130">
        <f t="shared" si="13"/>
        <v>4</v>
      </c>
      <c r="H57" s="130">
        <v>4</v>
      </c>
      <c r="I57" s="130"/>
      <c r="J57" s="130"/>
      <c r="K57" s="130">
        <f t="shared" si="14"/>
        <v>116</v>
      </c>
      <c r="L57" s="131">
        <f t="shared" si="15"/>
        <v>4</v>
      </c>
      <c r="M57" s="131"/>
      <c r="N57" s="148">
        <f t="shared" si="16"/>
        <v>3.3333333333333335</v>
      </c>
      <c r="O57" s="132"/>
      <c r="P57" s="130" t="s">
        <v>13</v>
      </c>
      <c r="Q57" s="430" t="s">
        <v>173</v>
      </c>
      <c r="R57" s="430"/>
      <c r="S57" s="430" t="s">
        <v>173</v>
      </c>
      <c r="T57" s="432"/>
      <c r="U57" s="432"/>
      <c r="V57" s="428"/>
      <c r="W57" s="428"/>
      <c r="X57" s="428"/>
      <c r="Y57" s="428"/>
      <c r="Z57" s="428"/>
      <c r="AA57" s="428"/>
      <c r="AB57" s="428"/>
      <c r="AC57" s="428"/>
    </row>
    <row r="58" spans="1:29" x14ac:dyDescent="0.25">
      <c r="A58" s="143" t="s">
        <v>290</v>
      </c>
      <c r="B58" s="144"/>
      <c r="C58" s="170"/>
      <c r="D58" s="177" t="s">
        <v>278</v>
      </c>
      <c r="E58" s="131"/>
      <c r="F58" s="130"/>
      <c r="G58" s="130"/>
      <c r="H58" s="130"/>
      <c r="I58" s="130"/>
      <c r="J58" s="130"/>
      <c r="K58" s="130"/>
      <c r="L58" s="131"/>
      <c r="M58" s="131"/>
      <c r="N58" s="148"/>
      <c r="O58" s="132"/>
      <c r="P58" s="130"/>
      <c r="Q58" s="430"/>
      <c r="R58" s="430"/>
      <c r="S58" s="430"/>
      <c r="T58" s="432"/>
      <c r="U58" s="432"/>
      <c r="V58" s="428"/>
      <c r="W58" s="428"/>
      <c r="X58" s="428"/>
      <c r="Y58" s="428"/>
      <c r="Z58" s="428"/>
      <c r="AA58" s="428"/>
      <c r="AB58" s="428"/>
      <c r="AC58" s="428"/>
    </row>
    <row r="59" spans="1:29" x14ac:dyDescent="0.25">
      <c r="A59" s="143" t="s">
        <v>291</v>
      </c>
      <c r="B59" s="144"/>
      <c r="C59" s="173"/>
      <c r="D59" s="158" t="s">
        <v>264</v>
      </c>
      <c r="E59" s="83"/>
      <c r="F59" s="130"/>
      <c r="G59" s="130"/>
      <c r="H59" s="130"/>
      <c r="I59" s="130"/>
      <c r="J59" s="130"/>
      <c r="K59" s="130"/>
      <c r="L59" s="131"/>
      <c r="M59" s="131"/>
      <c r="N59" s="148"/>
      <c r="O59" s="132"/>
      <c r="P59" s="83"/>
      <c r="Q59" s="430"/>
      <c r="R59" s="430"/>
      <c r="S59" s="430"/>
      <c r="T59" s="432"/>
      <c r="U59" s="432"/>
      <c r="V59" s="428"/>
      <c r="W59" s="428"/>
      <c r="X59" s="428"/>
      <c r="Y59" s="428"/>
      <c r="Z59" s="428"/>
      <c r="AA59" s="428"/>
      <c r="AB59" s="428"/>
      <c r="AC59" s="428"/>
    </row>
    <row r="60" spans="1:29" x14ac:dyDescent="0.25">
      <c r="A60" s="143" t="s">
        <v>292</v>
      </c>
      <c r="B60" s="144"/>
      <c r="C60" s="173"/>
      <c r="D60" s="158" t="s">
        <v>279</v>
      </c>
      <c r="E60" s="83"/>
      <c r="F60" s="130"/>
      <c r="G60" s="130"/>
      <c r="H60" s="130"/>
      <c r="I60" s="130"/>
      <c r="J60" s="130"/>
      <c r="K60" s="130"/>
      <c r="L60" s="131"/>
      <c r="M60" s="131"/>
      <c r="N60" s="148"/>
      <c r="O60" s="132"/>
      <c r="P60" s="83"/>
      <c r="Q60" s="436"/>
      <c r="R60" s="436"/>
      <c r="S60" s="436"/>
      <c r="T60" s="432"/>
      <c r="U60" s="432"/>
      <c r="V60" s="428"/>
      <c r="W60" s="428"/>
      <c r="X60" s="428"/>
      <c r="Y60" s="428"/>
      <c r="Z60" s="428"/>
      <c r="AA60" s="428"/>
      <c r="AB60" s="428"/>
      <c r="AC60" s="428"/>
    </row>
    <row r="61" spans="1:29" x14ac:dyDescent="0.25">
      <c r="A61" s="143"/>
      <c r="B61" s="144">
        <v>7</v>
      </c>
      <c r="C61" s="170" t="s">
        <v>280</v>
      </c>
      <c r="D61" s="176" t="s">
        <v>281</v>
      </c>
      <c r="E61" s="131">
        <v>4</v>
      </c>
      <c r="F61" s="130">
        <f t="shared" si="12"/>
        <v>120</v>
      </c>
      <c r="G61" s="130">
        <f>H61+I61+J61</f>
        <v>8</v>
      </c>
      <c r="H61" s="130">
        <v>4</v>
      </c>
      <c r="I61" s="130"/>
      <c r="J61" s="130">
        <v>4</v>
      </c>
      <c r="K61" s="130">
        <f>F61-G61</f>
        <v>112</v>
      </c>
      <c r="L61" s="131">
        <f t="shared" si="15"/>
        <v>8</v>
      </c>
      <c r="M61" s="131"/>
      <c r="N61" s="148">
        <f>G61/F61*100</f>
        <v>6.666666666666667</v>
      </c>
      <c r="O61" s="132"/>
      <c r="P61" s="130" t="s">
        <v>13</v>
      </c>
      <c r="Q61" s="437" t="s">
        <v>173</v>
      </c>
      <c r="R61" s="436" t="s">
        <v>173</v>
      </c>
      <c r="S61" s="437" t="s">
        <v>174</v>
      </c>
      <c r="T61" s="432"/>
      <c r="U61" s="432"/>
      <c r="V61" s="428"/>
      <c r="W61" s="428"/>
      <c r="X61" s="428"/>
      <c r="Y61" s="428"/>
      <c r="Z61" s="428"/>
      <c r="AA61" s="428"/>
      <c r="AB61" s="428"/>
      <c r="AC61" s="428"/>
    </row>
    <row r="62" spans="1:29" x14ac:dyDescent="0.25">
      <c r="A62" s="143" t="s">
        <v>293</v>
      </c>
      <c r="B62" s="144"/>
      <c r="C62" s="173"/>
      <c r="D62" s="178" t="s">
        <v>284</v>
      </c>
      <c r="E62" s="83"/>
      <c r="F62" s="130"/>
      <c r="G62" s="130"/>
      <c r="H62" s="130"/>
      <c r="I62" s="130"/>
      <c r="J62" s="130"/>
      <c r="K62" s="130"/>
      <c r="L62" s="131"/>
      <c r="M62" s="131"/>
      <c r="N62" s="148"/>
      <c r="O62" s="132"/>
      <c r="P62" s="83"/>
      <c r="T62" s="432"/>
      <c r="U62" s="432"/>
      <c r="V62" s="428"/>
      <c r="W62" s="428"/>
      <c r="X62" s="428"/>
      <c r="Y62" s="428"/>
      <c r="Z62" s="428"/>
      <c r="AA62" s="428"/>
      <c r="AB62" s="428"/>
      <c r="AC62" s="428"/>
    </row>
    <row r="63" spans="1:29" x14ac:dyDescent="0.25">
      <c r="A63" s="143" t="s">
        <v>294</v>
      </c>
      <c r="B63" s="144"/>
      <c r="C63" s="170"/>
      <c r="D63" s="158" t="s">
        <v>282</v>
      </c>
      <c r="E63" s="83"/>
      <c r="F63" s="130"/>
      <c r="G63" s="130"/>
      <c r="H63" s="130"/>
      <c r="I63" s="130"/>
      <c r="J63" s="130"/>
      <c r="K63" s="130"/>
      <c r="L63" s="131"/>
      <c r="M63" s="131"/>
      <c r="N63" s="148"/>
      <c r="O63" s="132"/>
      <c r="P63" s="83"/>
      <c r="Q63" s="2"/>
      <c r="R63" s="432"/>
      <c r="S63" s="432"/>
      <c r="T63" s="432"/>
      <c r="U63" s="432"/>
      <c r="V63" s="428"/>
      <c r="W63" s="428"/>
      <c r="X63" s="428"/>
      <c r="Y63" s="428"/>
      <c r="Z63" s="428"/>
      <c r="AA63" s="428"/>
      <c r="AB63" s="428"/>
      <c r="AC63" s="428"/>
    </row>
    <row r="64" spans="1:29" ht="14.25" customHeight="1" x14ac:dyDescent="0.25">
      <c r="A64" s="179" t="s">
        <v>295</v>
      </c>
      <c r="B64" s="144"/>
      <c r="C64" s="170"/>
      <c r="D64" s="158" t="s">
        <v>279</v>
      </c>
      <c r="E64" s="83"/>
      <c r="F64" s="130"/>
      <c r="G64" s="130"/>
      <c r="H64" s="130"/>
      <c r="I64" s="130"/>
      <c r="J64" s="130"/>
      <c r="K64" s="130"/>
      <c r="L64" s="131"/>
      <c r="M64" s="130"/>
      <c r="N64" s="148"/>
      <c r="O64" s="132"/>
      <c r="P64" s="83"/>
      <c r="Q64" s="2"/>
      <c r="R64" s="433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28"/>
    </row>
    <row r="65" spans="1:29" ht="13.5" thickBot="1" x14ac:dyDescent="0.25">
      <c r="C65" s="75"/>
      <c r="D65" s="153" t="s">
        <v>18</v>
      </c>
      <c r="E65" s="154">
        <f>SUM(E52:E64)</f>
        <v>30</v>
      </c>
      <c r="F65" s="155">
        <f>SUM(F52:F64)</f>
        <v>900</v>
      </c>
      <c r="G65" s="155">
        <f t="shared" ref="G65:M65" si="17">SUM(G52:G64)</f>
        <v>54</v>
      </c>
      <c r="H65" s="155">
        <f t="shared" si="17"/>
        <v>38</v>
      </c>
      <c r="I65" s="155">
        <f t="shared" si="17"/>
        <v>0</v>
      </c>
      <c r="J65" s="155">
        <f t="shared" si="17"/>
        <v>16</v>
      </c>
      <c r="K65" s="155">
        <f>SUM(K52:K64)</f>
        <v>846</v>
      </c>
      <c r="L65" s="155">
        <f t="shared" si="17"/>
        <v>48</v>
      </c>
      <c r="M65" s="155">
        <f t="shared" si="17"/>
        <v>6</v>
      </c>
      <c r="N65" s="156"/>
      <c r="O65" s="6"/>
      <c r="P65" s="6"/>
      <c r="Q65" s="2"/>
      <c r="R65" s="433"/>
      <c r="S65" s="433"/>
      <c r="T65" s="433"/>
      <c r="U65" s="433"/>
      <c r="V65" s="433"/>
      <c r="W65" s="433"/>
      <c r="X65" s="433"/>
      <c r="Y65" s="433"/>
      <c r="Z65" s="433"/>
      <c r="AA65" s="433"/>
      <c r="AB65" s="433"/>
      <c r="AC65" s="433"/>
    </row>
    <row r="66" spans="1:29" ht="12.75" x14ac:dyDescent="0.2">
      <c r="C66" s="75"/>
      <c r="D66" s="7" t="s">
        <v>19</v>
      </c>
      <c r="E66" s="6">
        <f>30-E65</f>
        <v>0</v>
      </c>
      <c r="F66" s="6"/>
      <c r="G66" s="6"/>
      <c r="H66" s="6"/>
      <c r="I66" s="6"/>
      <c r="J66" s="6"/>
      <c r="K66" s="6"/>
      <c r="L66" s="6"/>
      <c r="M66" s="6"/>
      <c r="N66" s="157" t="s">
        <v>283</v>
      </c>
      <c r="O66" s="6"/>
      <c r="P66" s="6"/>
      <c r="Q66" s="2"/>
      <c r="R66" s="433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</row>
    <row r="67" spans="1:29" ht="12.75" x14ac:dyDescent="0.2">
      <c r="C67" s="75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"/>
      <c r="R67" s="433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</row>
    <row r="68" spans="1:29" ht="15" customHeight="1" x14ac:dyDescent="0.2">
      <c r="C68" s="75"/>
      <c r="D68" s="142" t="s">
        <v>25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2"/>
      <c r="R68" s="433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</row>
    <row r="69" spans="1:29" ht="15" customHeight="1" x14ac:dyDescent="0.2">
      <c r="C69" s="75"/>
      <c r="D69" s="903" t="s">
        <v>1</v>
      </c>
      <c r="E69" s="898" t="s">
        <v>2</v>
      </c>
      <c r="F69" s="902" t="s">
        <v>3</v>
      </c>
      <c r="G69" s="902"/>
      <c r="H69" s="902"/>
      <c r="I69" s="902"/>
      <c r="J69" s="902"/>
      <c r="K69" s="899"/>
      <c r="L69" s="898" t="s">
        <v>199</v>
      </c>
      <c r="M69" s="898" t="s">
        <v>200</v>
      </c>
      <c r="N69" s="898" t="s">
        <v>4</v>
      </c>
      <c r="O69" s="4"/>
      <c r="P69" s="4"/>
      <c r="Q69" s="2"/>
      <c r="R69" s="433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</row>
    <row r="70" spans="1:29" ht="15" customHeight="1" x14ac:dyDescent="0.2">
      <c r="C70" s="75"/>
      <c r="D70" s="903"/>
      <c r="E70" s="898"/>
      <c r="F70" s="898" t="s">
        <v>5</v>
      </c>
      <c r="G70" s="900" t="s">
        <v>6</v>
      </c>
      <c r="H70" s="900"/>
      <c r="I70" s="900"/>
      <c r="J70" s="900"/>
      <c r="K70" s="898" t="s">
        <v>21</v>
      </c>
      <c r="L70" s="898"/>
      <c r="M70" s="898"/>
      <c r="N70" s="898"/>
      <c r="O70" s="4"/>
      <c r="P70" s="4"/>
      <c r="Q70" s="2"/>
      <c r="R70" s="433"/>
      <c r="S70" s="433"/>
      <c r="T70" s="433"/>
      <c r="U70" s="433"/>
      <c r="V70" s="433"/>
      <c r="W70" s="433"/>
      <c r="X70" s="433"/>
      <c r="Y70" s="433"/>
      <c r="Z70" s="433"/>
      <c r="AA70" s="433"/>
      <c r="AB70" s="433"/>
      <c r="AC70" s="433"/>
    </row>
    <row r="71" spans="1:29" ht="15" customHeight="1" x14ac:dyDescent="0.2">
      <c r="C71" s="75"/>
      <c r="D71" s="903"/>
      <c r="E71" s="898"/>
      <c r="F71" s="899"/>
      <c r="G71" s="898" t="s">
        <v>8</v>
      </c>
      <c r="H71" s="902" t="s">
        <v>9</v>
      </c>
      <c r="I71" s="899"/>
      <c r="J71" s="899"/>
      <c r="K71" s="899"/>
      <c r="L71" s="898"/>
      <c r="M71" s="898"/>
      <c r="N71" s="898"/>
      <c r="O71" s="4"/>
      <c r="P71" s="4"/>
      <c r="Q71" s="2"/>
      <c r="R71" s="433"/>
      <c r="S71" s="433"/>
      <c r="T71" s="433"/>
      <c r="U71" s="433"/>
      <c r="V71" s="433"/>
      <c r="W71" s="433"/>
      <c r="X71" s="433"/>
      <c r="Y71" s="433"/>
      <c r="Z71" s="433"/>
      <c r="AA71" s="433"/>
      <c r="AB71" s="433"/>
      <c r="AC71" s="433"/>
    </row>
    <row r="72" spans="1:29" ht="12.75" customHeight="1" x14ac:dyDescent="0.2">
      <c r="C72" s="75"/>
      <c r="D72" s="903"/>
      <c r="E72" s="898"/>
      <c r="F72" s="899"/>
      <c r="G72" s="901"/>
      <c r="H72" s="898" t="s">
        <v>10</v>
      </c>
      <c r="I72" s="898" t="s">
        <v>11</v>
      </c>
      <c r="J72" s="898" t="s">
        <v>12</v>
      </c>
      <c r="K72" s="899"/>
      <c r="L72" s="898"/>
      <c r="M72" s="898"/>
      <c r="N72" s="898"/>
      <c r="O72" s="4"/>
      <c r="P72" s="4"/>
      <c r="Q72" s="2"/>
      <c r="R72" s="4"/>
      <c r="S72" s="4"/>
      <c r="T72" s="907"/>
      <c r="U72" s="904"/>
      <c r="V72" s="904"/>
      <c r="W72" s="904"/>
      <c r="X72" s="904"/>
      <c r="Y72" s="904"/>
      <c r="Z72" s="904"/>
      <c r="AA72" s="904"/>
      <c r="AB72" s="904"/>
      <c r="AC72" s="904"/>
    </row>
    <row r="73" spans="1:29" ht="12.75" x14ac:dyDescent="0.2">
      <c r="C73" s="75"/>
      <c r="D73" s="903"/>
      <c r="E73" s="898"/>
      <c r="F73" s="899"/>
      <c r="G73" s="901"/>
      <c r="H73" s="898"/>
      <c r="I73" s="898"/>
      <c r="J73" s="898"/>
      <c r="K73" s="899"/>
      <c r="L73" s="898"/>
      <c r="M73" s="898"/>
      <c r="N73" s="898"/>
      <c r="O73" s="4"/>
      <c r="P73" s="4"/>
      <c r="Q73" s="2"/>
      <c r="R73" s="4"/>
      <c r="S73" s="4"/>
      <c r="T73" s="907"/>
      <c r="U73" s="904"/>
      <c r="V73" s="904"/>
      <c r="W73" s="904"/>
      <c r="X73" s="904"/>
      <c r="Y73" s="904"/>
      <c r="Z73" s="904"/>
      <c r="AA73" s="904"/>
      <c r="AB73" s="904"/>
      <c r="AC73" s="904"/>
    </row>
    <row r="74" spans="1:29" x14ac:dyDescent="0.25">
      <c r="C74" s="75"/>
      <c r="D74" s="903"/>
      <c r="E74" s="898"/>
      <c r="F74" s="899"/>
      <c r="G74" s="901"/>
      <c r="H74" s="898"/>
      <c r="I74" s="898"/>
      <c r="J74" s="898"/>
      <c r="K74" s="899"/>
      <c r="L74" s="898"/>
      <c r="M74" s="898"/>
      <c r="N74" s="898"/>
      <c r="O74" s="4"/>
      <c r="P74" s="4"/>
      <c r="Q74" s="2"/>
      <c r="R74" s="4"/>
      <c r="S74" s="4"/>
      <c r="T74" s="907"/>
      <c r="U74" s="904"/>
      <c r="V74" s="904"/>
      <c r="W74" s="904"/>
      <c r="X74" s="904"/>
      <c r="Y74" s="904"/>
      <c r="Z74" s="904"/>
      <c r="AA74" s="904"/>
      <c r="AB74" s="428"/>
      <c r="AC74" s="428"/>
    </row>
    <row r="75" spans="1:29" x14ac:dyDescent="0.25">
      <c r="C75" s="75"/>
      <c r="D75" s="903"/>
      <c r="E75" s="898"/>
      <c r="F75" s="899"/>
      <c r="G75" s="901"/>
      <c r="H75" s="898"/>
      <c r="I75" s="898"/>
      <c r="J75" s="898"/>
      <c r="K75" s="899"/>
      <c r="L75" s="898"/>
      <c r="M75" s="898"/>
      <c r="N75" s="898"/>
      <c r="O75" s="4"/>
      <c r="P75" s="4"/>
      <c r="Q75" s="427" t="s">
        <v>414</v>
      </c>
      <c r="R75" s="427" t="s">
        <v>415</v>
      </c>
      <c r="S75" t="s">
        <v>416</v>
      </c>
      <c r="T75" s="907"/>
      <c r="U75" s="428"/>
      <c r="V75" s="428"/>
      <c r="W75" s="428"/>
      <c r="X75" s="428"/>
      <c r="Y75" s="428"/>
      <c r="Z75" s="428"/>
      <c r="AA75" s="428"/>
      <c r="AB75" s="429"/>
      <c r="AC75" s="429"/>
    </row>
    <row r="76" spans="1:29" x14ac:dyDescent="0.25">
      <c r="A76" s="143" t="s">
        <v>296</v>
      </c>
      <c r="B76" s="144">
        <v>1</v>
      </c>
      <c r="C76" s="130" t="s">
        <v>254</v>
      </c>
      <c r="D76" s="438" t="s">
        <v>418</v>
      </c>
      <c r="E76" s="337">
        <v>5</v>
      </c>
      <c r="F76" s="130">
        <f t="shared" ref="F76:F86" si="18">E76*30</f>
        <v>150</v>
      </c>
      <c r="G76" s="130">
        <f>H76+I76+J76</f>
        <v>4</v>
      </c>
      <c r="H76" s="439">
        <v>4</v>
      </c>
      <c r="I76" s="147"/>
      <c r="J76" s="147"/>
      <c r="K76" s="130">
        <f t="shared" ref="K76:K82" si="19">F76-G76</f>
        <v>146</v>
      </c>
      <c r="L76" s="131">
        <f t="shared" ref="L76:L86" si="20">H76+J76+I76</f>
        <v>4</v>
      </c>
      <c r="M76" s="130"/>
      <c r="N76" s="148"/>
      <c r="O76"/>
      <c r="P76" s="130" t="s">
        <v>17</v>
      </c>
      <c r="Q76" s="430" t="s">
        <v>173</v>
      </c>
      <c r="R76" s="430"/>
      <c r="S76" s="430" t="s">
        <v>173</v>
      </c>
      <c r="T76" s="433"/>
      <c r="U76" s="433"/>
      <c r="V76" s="433"/>
      <c r="W76" s="433"/>
      <c r="X76" s="433"/>
      <c r="Y76" s="433"/>
      <c r="Z76" s="433"/>
      <c r="AA76" s="433"/>
      <c r="AB76" s="428"/>
      <c r="AC76" s="428"/>
    </row>
    <row r="77" spans="1:29" ht="15.75" customHeight="1" x14ac:dyDescent="0.25">
      <c r="A77" s="143" t="s">
        <v>297</v>
      </c>
      <c r="B77" s="144">
        <v>2</v>
      </c>
      <c r="C77" s="130" t="s">
        <v>274</v>
      </c>
      <c r="D77" s="174" t="s">
        <v>298</v>
      </c>
      <c r="E77" s="131">
        <v>4</v>
      </c>
      <c r="F77" s="130">
        <f t="shared" si="18"/>
        <v>120</v>
      </c>
      <c r="G77" s="130">
        <f t="shared" ref="G77:G82" si="21">H77+I77+J77</f>
        <v>8</v>
      </c>
      <c r="H77" s="130">
        <v>4</v>
      </c>
      <c r="I77" s="130"/>
      <c r="J77" s="130">
        <v>4</v>
      </c>
      <c r="K77" s="130">
        <f t="shared" si="19"/>
        <v>112</v>
      </c>
      <c r="L77" s="131">
        <f t="shared" si="20"/>
        <v>8</v>
      </c>
      <c r="M77" s="131"/>
      <c r="N77" s="148">
        <f t="shared" ref="N77:N82" si="22">G77/F77*100</f>
        <v>6.666666666666667</v>
      </c>
      <c r="O77" s="132"/>
      <c r="P77" s="130" t="s">
        <v>256</v>
      </c>
      <c r="Q77" s="430" t="s">
        <v>173</v>
      </c>
      <c r="R77" s="430" t="s">
        <v>173</v>
      </c>
      <c r="S77" s="430" t="s">
        <v>174</v>
      </c>
      <c r="T77" s="432"/>
      <c r="U77" s="432"/>
      <c r="V77" s="428"/>
      <c r="W77" s="428"/>
      <c r="X77" s="428"/>
      <c r="Y77" s="428"/>
      <c r="Z77" s="428"/>
      <c r="AA77" s="428"/>
      <c r="AB77" s="428"/>
      <c r="AC77" s="428"/>
    </row>
    <row r="78" spans="1:29" x14ac:dyDescent="0.25">
      <c r="A78" s="143" t="s">
        <v>299</v>
      </c>
      <c r="B78" s="144">
        <v>3</v>
      </c>
      <c r="C78" s="130" t="s">
        <v>274</v>
      </c>
      <c r="D78" s="174" t="s">
        <v>300</v>
      </c>
      <c r="E78" s="131">
        <v>3</v>
      </c>
      <c r="F78" s="130">
        <f t="shared" si="18"/>
        <v>90</v>
      </c>
      <c r="G78" s="130">
        <f t="shared" si="21"/>
        <v>6</v>
      </c>
      <c r="H78" s="130">
        <v>4</v>
      </c>
      <c r="I78" s="130"/>
      <c r="J78" s="130">
        <v>2</v>
      </c>
      <c r="K78" s="130">
        <f t="shared" si="19"/>
        <v>84</v>
      </c>
      <c r="L78" s="131">
        <f t="shared" si="20"/>
        <v>6</v>
      </c>
      <c r="M78" s="130"/>
      <c r="N78" s="148">
        <f t="shared" si="22"/>
        <v>6.666666666666667</v>
      </c>
      <c r="O78" s="132"/>
      <c r="P78" s="130" t="s">
        <v>13</v>
      </c>
      <c r="Q78" s="430" t="s">
        <v>173</v>
      </c>
      <c r="R78" s="430" t="s">
        <v>185</v>
      </c>
      <c r="S78" s="430" t="s">
        <v>184</v>
      </c>
      <c r="T78" s="433"/>
      <c r="U78" s="433"/>
      <c r="V78" s="433"/>
      <c r="W78" s="433"/>
      <c r="X78" s="433"/>
      <c r="Y78" s="433"/>
      <c r="Z78" s="433"/>
      <c r="AA78" s="433"/>
      <c r="AB78" s="428"/>
      <c r="AC78" s="428"/>
    </row>
    <row r="79" spans="1:29" ht="26.25" x14ac:dyDescent="0.25">
      <c r="A79" s="143" t="s">
        <v>301</v>
      </c>
      <c r="B79" s="144">
        <v>4</v>
      </c>
      <c r="C79" s="130" t="s">
        <v>274</v>
      </c>
      <c r="D79" s="180" t="s">
        <v>302</v>
      </c>
      <c r="E79" s="337">
        <v>3</v>
      </c>
      <c r="F79" s="130">
        <f t="shared" si="18"/>
        <v>90</v>
      </c>
      <c r="G79" s="130">
        <f t="shared" si="21"/>
        <v>6</v>
      </c>
      <c r="H79" s="130">
        <v>4</v>
      </c>
      <c r="I79" s="130"/>
      <c r="J79" s="130">
        <v>2</v>
      </c>
      <c r="K79" s="130">
        <f t="shared" si="19"/>
        <v>84</v>
      </c>
      <c r="L79" s="131">
        <f t="shared" si="20"/>
        <v>6</v>
      </c>
      <c r="M79" s="130"/>
      <c r="N79" s="148">
        <f t="shared" si="22"/>
        <v>6.666666666666667</v>
      </c>
      <c r="O79" s="132"/>
      <c r="P79" s="130" t="s">
        <v>256</v>
      </c>
      <c r="Q79" s="430" t="s">
        <v>173</v>
      </c>
      <c r="R79" s="430" t="s">
        <v>185</v>
      </c>
      <c r="S79" s="430" t="s">
        <v>184</v>
      </c>
      <c r="T79" s="432"/>
      <c r="U79" s="432"/>
      <c r="V79" s="428"/>
      <c r="W79" s="428"/>
      <c r="X79" s="428"/>
      <c r="Y79" s="428"/>
      <c r="Z79" s="428"/>
      <c r="AA79" s="428"/>
      <c r="AB79" s="428"/>
      <c r="AC79" s="428"/>
    </row>
    <row r="80" spans="1:29" x14ac:dyDescent="0.25">
      <c r="A80" s="143" t="s">
        <v>303</v>
      </c>
      <c r="B80" s="144">
        <v>5</v>
      </c>
      <c r="C80" s="130" t="s">
        <v>274</v>
      </c>
      <c r="D80" s="158" t="s">
        <v>210</v>
      </c>
      <c r="E80" s="337">
        <v>3</v>
      </c>
      <c r="F80" s="130">
        <f t="shared" si="18"/>
        <v>90</v>
      </c>
      <c r="G80" s="130">
        <f t="shared" si="21"/>
        <v>4</v>
      </c>
      <c r="H80" s="130"/>
      <c r="I80" s="130"/>
      <c r="J80" s="130">
        <v>4</v>
      </c>
      <c r="K80" s="130">
        <f t="shared" si="19"/>
        <v>86</v>
      </c>
      <c r="L80" s="131">
        <f t="shared" si="20"/>
        <v>4</v>
      </c>
      <c r="M80" s="130"/>
      <c r="N80" s="148">
        <f t="shared" si="22"/>
        <v>4.4444444444444446</v>
      </c>
      <c r="O80" s="132"/>
      <c r="P80" s="130" t="s">
        <v>13</v>
      </c>
      <c r="Q80" s="430"/>
      <c r="R80" s="430" t="s">
        <v>173</v>
      </c>
      <c r="S80" s="430" t="s">
        <v>173</v>
      </c>
      <c r="T80" s="432"/>
      <c r="U80" s="432"/>
      <c r="V80" s="428"/>
      <c r="W80" s="428"/>
      <c r="X80" s="428"/>
      <c r="Y80" s="428"/>
      <c r="Z80" s="428"/>
      <c r="AA80" s="428"/>
      <c r="AB80" s="428"/>
      <c r="AC80" s="428"/>
    </row>
    <row r="81" spans="1:29" x14ac:dyDescent="0.25">
      <c r="A81" s="143" t="s">
        <v>304</v>
      </c>
      <c r="B81" s="144">
        <v>6</v>
      </c>
      <c r="C81" s="130" t="s">
        <v>274</v>
      </c>
      <c r="D81" s="158" t="s">
        <v>245</v>
      </c>
      <c r="E81" s="131">
        <v>4</v>
      </c>
      <c r="F81" s="130">
        <f t="shared" si="18"/>
        <v>120</v>
      </c>
      <c r="G81" s="130">
        <f t="shared" si="21"/>
        <v>8</v>
      </c>
      <c r="H81" s="130">
        <v>6</v>
      </c>
      <c r="I81" s="130"/>
      <c r="J81" s="130">
        <v>2</v>
      </c>
      <c r="K81" s="130">
        <f t="shared" si="19"/>
        <v>112</v>
      </c>
      <c r="L81" s="131">
        <f t="shared" si="20"/>
        <v>8</v>
      </c>
      <c r="M81" s="130"/>
      <c r="N81" s="148">
        <f t="shared" si="22"/>
        <v>6.666666666666667</v>
      </c>
      <c r="O81" s="182"/>
      <c r="P81" s="130" t="s">
        <v>256</v>
      </c>
      <c r="Q81" s="430" t="s">
        <v>184</v>
      </c>
      <c r="R81" s="430" t="s">
        <v>185</v>
      </c>
      <c r="S81" s="430" t="s">
        <v>174</v>
      </c>
      <c r="T81" s="432"/>
      <c r="U81" s="432"/>
      <c r="V81" s="428"/>
      <c r="W81" s="428"/>
      <c r="X81" s="428"/>
      <c r="Y81" s="428"/>
      <c r="Z81" s="428"/>
      <c r="AA81" s="428"/>
      <c r="AB81" s="428"/>
      <c r="AC81" s="428"/>
    </row>
    <row r="82" spans="1:29" ht="15.75" customHeight="1" x14ac:dyDescent="0.25">
      <c r="A82" s="143"/>
      <c r="B82" s="144">
        <v>7</v>
      </c>
      <c r="C82" s="130" t="s">
        <v>276</v>
      </c>
      <c r="D82" s="176" t="s">
        <v>277</v>
      </c>
      <c r="E82" s="131">
        <v>4</v>
      </c>
      <c r="F82" s="130">
        <f t="shared" si="18"/>
        <v>120</v>
      </c>
      <c r="G82" s="130">
        <f t="shared" si="21"/>
        <v>4</v>
      </c>
      <c r="H82" s="130">
        <v>4</v>
      </c>
      <c r="I82" s="130"/>
      <c r="J82" s="130"/>
      <c r="K82" s="130">
        <f t="shared" si="19"/>
        <v>116</v>
      </c>
      <c r="L82" s="131">
        <f t="shared" si="20"/>
        <v>4</v>
      </c>
      <c r="M82" s="130"/>
      <c r="N82" s="148">
        <f t="shared" si="22"/>
        <v>3.3333333333333335</v>
      </c>
      <c r="O82" s="132"/>
      <c r="P82" s="130" t="s">
        <v>13</v>
      </c>
      <c r="Q82" s="430" t="s">
        <v>173</v>
      </c>
      <c r="R82" s="430"/>
      <c r="S82" s="430" t="s">
        <v>173</v>
      </c>
      <c r="T82" s="432"/>
      <c r="U82" s="432"/>
      <c r="V82" s="428"/>
      <c r="W82" s="428"/>
      <c r="X82" s="428"/>
      <c r="Y82" s="428"/>
      <c r="Z82" s="428"/>
      <c r="AA82" s="428"/>
      <c r="AB82" s="428"/>
      <c r="AC82" s="428"/>
    </row>
    <row r="83" spans="1:29" ht="16.5" customHeight="1" x14ac:dyDescent="0.25">
      <c r="A83" s="143" t="s">
        <v>305</v>
      </c>
      <c r="B83" s="83"/>
      <c r="C83" s="83"/>
      <c r="D83" s="83" t="s">
        <v>306</v>
      </c>
      <c r="E83" s="83"/>
      <c r="F83" s="130"/>
      <c r="G83" s="130"/>
      <c r="H83" s="130"/>
      <c r="I83" s="130"/>
      <c r="J83" s="130"/>
      <c r="K83" s="130"/>
      <c r="L83" s="131"/>
      <c r="M83" s="130"/>
      <c r="N83" s="148"/>
      <c r="O83" s="132"/>
      <c r="P83" s="83"/>
      <c r="Q83" s="430"/>
      <c r="R83" s="430"/>
      <c r="S83" s="430"/>
      <c r="T83" s="432"/>
      <c r="U83" s="432"/>
      <c r="V83" s="428"/>
      <c r="W83" s="428"/>
      <c r="X83" s="428"/>
      <c r="Y83" s="428"/>
      <c r="Z83" s="428"/>
      <c r="AA83" s="428"/>
      <c r="AB83" s="428"/>
      <c r="AC83" s="428"/>
    </row>
    <row r="84" spans="1:29" ht="15" customHeight="1" x14ac:dyDescent="0.25">
      <c r="A84" s="143" t="s">
        <v>291</v>
      </c>
      <c r="B84" s="144"/>
      <c r="C84" s="144"/>
      <c r="D84" s="158" t="s">
        <v>264</v>
      </c>
      <c r="E84" s="83"/>
      <c r="F84" s="130"/>
      <c r="G84" s="130"/>
      <c r="H84" s="130"/>
      <c r="I84" s="130"/>
      <c r="J84" s="130"/>
      <c r="K84" s="130"/>
      <c r="L84" s="131"/>
      <c r="M84" s="130"/>
      <c r="N84" s="148"/>
      <c r="O84" s="132"/>
      <c r="P84" s="83"/>
      <c r="Q84" s="436"/>
      <c r="R84" s="436"/>
      <c r="S84" s="436"/>
      <c r="T84" s="432"/>
      <c r="U84" s="432"/>
      <c r="V84" s="428"/>
      <c r="W84" s="428"/>
      <c r="X84" s="428"/>
      <c r="Y84" s="428"/>
      <c r="Z84" s="428"/>
      <c r="AA84" s="428"/>
      <c r="AB84" s="428"/>
      <c r="AC84" s="428"/>
    </row>
    <row r="85" spans="1:29" ht="15" customHeight="1" x14ac:dyDescent="0.25">
      <c r="A85" s="143" t="s">
        <v>292</v>
      </c>
      <c r="B85" s="144"/>
      <c r="C85" s="83"/>
      <c r="D85" s="158" t="s">
        <v>279</v>
      </c>
      <c r="E85" s="83"/>
      <c r="F85" s="130"/>
      <c r="G85" s="130"/>
      <c r="H85" s="130"/>
      <c r="I85" s="130"/>
      <c r="J85" s="130"/>
      <c r="K85" s="130"/>
      <c r="L85" s="131"/>
      <c r="M85" s="130"/>
      <c r="N85" s="148"/>
      <c r="O85" s="132"/>
      <c r="P85" s="83"/>
      <c r="Q85" s="436"/>
      <c r="R85" s="436"/>
      <c r="S85" s="436"/>
      <c r="T85" s="432"/>
      <c r="U85" s="432"/>
      <c r="V85" s="428"/>
      <c r="W85" s="428"/>
      <c r="X85" s="428"/>
      <c r="Y85" s="428"/>
      <c r="Z85" s="428"/>
      <c r="AA85" s="428"/>
      <c r="AB85" s="428"/>
      <c r="AC85" s="428"/>
    </row>
    <row r="86" spans="1:29" ht="13.5" customHeight="1" x14ac:dyDescent="0.25">
      <c r="A86" s="143"/>
      <c r="B86" s="144">
        <v>8</v>
      </c>
      <c r="C86" s="130" t="s">
        <v>280</v>
      </c>
      <c r="D86" s="176" t="s">
        <v>281</v>
      </c>
      <c r="E86" s="131">
        <v>4</v>
      </c>
      <c r="F86" s="130">
        <f t="shared" si="18"/>
        <v>120</v>
      </c>
      <c r="G86" s="130">
        <f>H86+I86+J86</f>
        <v>8</v>
      </c>
      <c r="H86" s="130">
        <v>4</v>
      </c>
      <c r="I86" s="130"/>
      <c r="J86" s="130">
        <v>4</v>
      </c>
      <c r="K86" s="130">
        <f>F86-G86</f>
        <v>112</v>
      </c>
      <c r="L86" s="131">
        <f t="shared" si="20"/>
        <v>8</v>
      </c>
      <c r="M86" s="130"/>
      <c r="N86" s="148">
        <f>G86/F86*100</f>
        <v>6.666666666666667</v>
      </c>
      <c r="O86" s="132"/>
      <c r="P86" s="130" t="s">
        <v>13</v>
      </c>
      <c r="Q86" s="437" t="s">
        <v>173</v>
      </c>
      <c r="R86" s="436" t="s">
        <v>173</v>
      </c>
      <c r="S86" s="437" t="s">
        <v>174</v>
      </c>
      <c r="T86" s="432"/>
      <c r="U86" s="432"/>
      <c r="V86" s="428"/>
      <c r="W86" s="428"/>
      <c r="X86" s="428"/>
      <c r="Y86" s="428"/>
      <c r="Z86" s="428"/>
      <c r="AA86" s="428"/>
      <c r="AB86" s="428"/>
      <c r="AC86" s="428"/>
    </row>
    <row r="87" spans="1:29" ht="13.5" customHeight="1" x14ac:dyDescent="0.25">
      <c r="A87" s="143" t="s">
        <v>307</v>
      </c>
      <c r="B87" s="144"/>
      <c r="C87" s="130"/>
      <c r="D87" s="181" t="s">
        <v>308</v>
      </c>
      <c r="E87" s="83"/>
      <c r="F87" s="130"/>
      <c r="G87" s="130"/>
      <c r="H87" s="130"/>
      <c r="I87" s="130"/>
      <c r="J87" s="130"/>
      <c r="K87" s="130"/>
      <c r="L87" s="131"/>
      <c r="M87" s="130"/>
      <c r="N87" s="148"/>
      <c r="O87" s="132"/>
      <c r="P87" s="83"/>
      <c r="T87" s="432"/>
      <c r="U87" s="432"/>
      <c r="V87" s="428"/>
      <c r="W87" s="428"/>
      <c r="X87" s="428"/>
      <c r="Y87" s="428"/>
      <c r="Z87" s="428"/>
      <c r="AA87" s="428"/>
      <c r="AB87" s="428"/>
      <c r="AC87" s="428"/>
    </row>
    <row r="88" spans="1:29" ht="15.75" customHeight="1" x14ac:dyDescent="0.25">
      <c r="A88" s="143" t="s">
        <v>309</v>
      </c>
      <c r="B88" s="144"/>
      <c r="C88" s="144"/>
      <c r="D88" s="181" t="s">
        <v>310</v>
      </c>
      <c r="E88" s="83"/>
      <c r="F88" s="130"/>
      <c r="G88" s="130"/>
      <c r="H88" s="130"/>
      <c r="I88" s="130"/>
      <c r="J88" s="130"/>
      <c r="K88" s="130"/>
      <c r="L88" s="131"/>
      <c r="M88" s="130"/>
      <c r="N88" s="148"/>
      <c r="O88" s="132"/>
      <c r="P88" s="83"/>
      <c r="Q88" s="2"/>
      <c r="R88" s="432"/>
      <c r="S88" s="432"/>
      <c r="T88" s="432"/>
      <c r="U88" s="432"/>
      <c r="V88" s="428"/>
      <c r="W88" s="428"/>
      <c r="X88" s="428"/>
      <c r="Y88" s="428"/>
      <c r="Z88" s="428"/>
      <c r="AA88" s="428"/>
      <c r="AB88" s="428"/>
      <c r="AC88" s="428"/>
    </row>
    <row r="89" spans="1:29" x14ac:dyDescent="0.25">
      <c r="A89" s="143" t="s">
        <v>295</v>
      </c>
      <c r="B89" s="144"/>
      <c r="C89" s="83"/>
      <c r="D89" s="158" t="s">
        <v>279</v>
      </c>
      <c r="E89" s="83"/>
      <c r="F89" s="130"/>
      <c r="G89" s="130"/>
      <c r="H89" s="130"/>
      <c r="I89" s="130"/>
      <c r="J89" s="130"/>
      <c r="K89" s="130"/>
      <c r="L89" s="131"/>
      <c r="M89" s="130"/>
      <c r="N89" s="148"/>
      <c r="O89" s="132"/>
      <c r="P89" s="83"/>
      <c r="Q89" s="2"/>
      <c r="R89" s="433"/>
      <c r="S89" s="433"/>
      <c r="T89" s="433"/>
      <c r="U89" s="433"/>
      <c r="V89" s="433"/>
      <c r="W89" s="433"/>
      <c r="X89" s="433"/>
      <c r="Y89" s="433"/>
      <c r="Z89" s="433"/>
      <c r="AA89" s="433"/>
      <c r="AB89" s="428"/>
      <c r="AC89" s="428"/>
    </row>
    <row r="90" spans="1:29" ht="13.5" thickBot="1" x14ac:dyDescent="0.25">
      <c r="C90" s="75"/>
      <c r="D90" s="153" t="s">
        <v>18</v>
      </c>
      <c r="E90" s="154">
        <f>SUM(E76:E89)</f>
        <v>30</v>
      </c>
      <c r="F90" s="183">
        <f>SUM(F76:F89)</f>
        <v>900</v>
      </c>
      <c r="G90" s="155">
        <f>SUM(G77:G89)</f>
        <v>44</v>
      </c>
      <c r="H90" s="155">
        <f>SUM(H77:H89)</f>
        <v>26</v>
      </c>
      <c r="I90" s="155">
        <f>SUM(I76:I89)</f>
        <v>0</v>
      </c>
      <c r="J90" s="155">
        <f>SUM(J77:J89)</f>
        <v>18</v>
      </c>
      <c r="K90" s="155">
        <f>SUM(K77:K89)</f>
        <v>706</v>
      </c>
      <c r="L90" s="155">
        <f>SUM(L77:L89)</f>
        <v>44</v>
      </c>
      <c r="M90" s="155">
        <f>SUM(M76:M89)</f>
        <v>0</v>
      </c>
      <c r="N90" s="156"/>
      <c r="O90" s="6"/>
      <c r="P90" s="6"/>
      <c r="Q90" s="2"/>
      <c r="R90" s="433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</row>
    <row r="91" spans="1:29" ht="12.75" x14ac:dyDescent="0.2">
      <c r="C91" s="75"/>
      <c r="D91" s="7" t="s">
        <v>19</v>
      </c>
      <c r="E91" s="8">
        <f>30-E90</f>
        <v>0</v>
      </c>
      <c r="F91" s="6"/>
      <c r="G91" s="6"/>
      <c r="H91" s="6"/>
      <c r="I91" s="6"/>
      <c r="J91" s="6"/>
      <c r="K91" s="6"/>
      <c r="L91" s="6"/>
      <c r="M91" s="6"/>
      <c r="N91" s="157" t="s">
        <v>265</v>
      </c>
      <c r="O91" s="76"/>
      <c r="P91" s="76"/>
      <c r="Q91" s="2"/>
      <c r="R91" s="433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</row>
    <row r="92" spans="1:29" ht="12.75" x14ac:dyDescent="0.2">
      <c r="C92" s="75"/>
      <c r="D92" s="7"/>
      <c r="E92" s="6"/>
      <c r="F92" s="6"/>
      <c r="G92" s="6"/>
      <c r="H92" s="6"/>
      <c r="I92" s="6"/>
      <c r="J92" s="6"/>
      <c r="K92" s="6"/>
      <c r="L92" s="6"/>
      <c r="M92" s="6"/>
      <c r="N92" s="76"/>
      <c r="O92" s="76"/>
      <c r="P92" s="76"/>
      <c r="Q92" s="2"/>
      <c r="R92" s="433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</row>
    <row r="93" spans="1:29" ht="12.75" x14ac:dyDescent="0.2">
      <c r="C93" s="75"/>
      <c r="D93" s="7"/>
      <c r="E93" s="6"/>
      <c r="F93" s="6"/>
      <c r="G93" s="6"/>
      <c r="H93" s="6"/>
      <c r="I93" s="6"/>
      <c r="J93" s="6"/>
      <c r="K93" s="6"/>
      <c r="L93" s="6"/>
      <c r="M93" s="6"/>
      <c r="N93" s="76"/>
      <c r="O93" s="76"/>
      <c r="P93" s="76"/>
      <c r="Q93" s="2"/>
      <c r="R93" s="433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</row>
    <row r="94" spans="1:29" ht="12.75" hidden="1" x14ac:dyDescent="0.2">
      <c r="C94" s="75"/>
      <c r="D94" s="7"/>
      <c r="E94" s="6"/>
      <c r="F94" s="6"/>
      <c r="G94" s="6"/>
      <c r="H94" s="6"/>
      <c r="I94" s="6"/>
      <c r="J94" s="6"/>
      <c r="K94" s="6"/>
      <c r="L94" s="6"/>
      <c r="M94" s="6"/>
      <c r="N94" s="76"/>
      <c r="O94" s="76"/>
      <c r="P94" s="76"/>
      <c r="Q94" s="2"/>
      <c r="R94" s="433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</row>
    <row r="95" spans="1:29" ht="12.75" hidden="1" x14ac:dyDescent="0.2">
      <c r="C95" s="75"/>
      <c r="D95" s="7"/>
      <c r="E95" s="6"/>
      <c r="F95" s="6"/>
      <c r="G95" s="6"/>
      <c r="H95" s="6"/>
      <c r="I95" s="6"/>
      <c r="J95" s="6"/>
      <c r="K95" s="6"/>
      <c r="L95" s="6"/>
      <c r="M95" s="6"/>
      <c r="N95" s="76"/>
      <c r="O95" s="76"/>
      <c r="P95" s="76"/>
      <c r="Q95" s="2"/>
      <c r="R95" s="433"/>
      <c r="S95" s="433"/>
      <c r="T95" s="433"/>
      <c r="U95" s="433"/>
      <c r="V95" s="433"/>
      <c r="W95" s="433"/>
      <c r="X95" s="433"/>
      <c r="Y95" s="433"/>
      <c r="Z95" s="433"/>
      <c r="AA95" s="433"/>
      <c r="AB95" s="433"/>
      <c r="AC95" s="433"/>
    </row>
    <row r="96" spans="1:29" ht="12.75" hidden="1" x14ac:dyDescent="0.2">
      <c r="C96" s="75"/>
      <c r="D96" s="7"/>
      <c r="E96" s="6"/>
      <c r="F96" s="6"/>
      <c r="G96" s="6"/>
      <c r="H96" s="6"/>
      <c r="I96" s="6"/>
      <c r="J96" s="6"/>
      <c r="K96" s="6"/>
      <c r="L96" s="6"/>
      <c r="M96" s="6"/>
      <c r="N96" s="76"/>
      <c r="O96" s="76"/>
      <c r="P96" s="76"/>
      <c r="Q96" s="2"/>
      <c r="R96" s="433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</row>
    <row r="97" spans="1:29" ht="15" customHeight="1" x14ac:dyDescent="0.2">
      <c r="C97" s="75"/>
      <c r="D97" s="142" t="s">
        <v>26</v>
      </c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"/>
      <c r="R97" s="433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</row>
    <row r="98" spans="1:29" ht="15" customHeight="1" x14ac:dyDescent="0.2">
      <c r="C98" s="75"/>
      <c r="D98" s="903" t="s">
        <v>1</v>
      </c>
      <c r="E98" s="898" t="s">
        <v>2</v>
      </c>
      <c r="F98" s="902" t="s">
        <v>3</v>
      </c>
      <c r="G98" s="902"/>
      <c r="H98" s="902"/>
      <c r="I98" s="902"/>
      <c r="J98" s="902"/>
      <c r="K98" s="899"/>
      <c r="L98" s="898" t="s">
        <v>199</v>
      </c>
      <c r="M98" s="898" t="s">
        <v>200</v>
      </c>
      <c r="N98" s="898" t="s">
        <v>4</v>
      </c>
      <c r="O98" s="4"/>
      <c r="P98" s="4"/>
      <c r="Q98" s="2"/>
      <c r="R98" s="433"/>
      <c r="S98" s="433"/>
      <c r="T98" s="433"/>
      <c r="U98" s="433"/>
      <c r="V98" s="433"/>
      <c r="W98" s="433"/>
      <c r="X98" s="433"/>
      <c r="Y98" s="433"/>
      <c r="Z98" s="433"/>
      <c r="AA98" s="433"/>
      <c r="AB98" s="433"/>
      <c r="AC98" s="433"/>
    </row>
    <row r="99" spans="1:29" ht="15" customHeight="1" x14ac:dyDescent="0.2">
      <c r="C99" s="75"/>
      <c r="D99" s="903"/>
      <c r="E99" s="898"/>
      <c r="F99" s="898" t="s">
        <v>5</v>
      </c>
      <c r="G99" s="900" t="s">
        <v>6</v>
      </c>
      <c r="H99" s="900"/>
      <c r="I99" s="900"/>
      <c r="J99" s="900"/>
      <c r="K99" s="898" t="s">
        <v>21</v>
      </c>
      <c r="L99" s="898"/>
      <c r="M99" s="898"/>
      <c r="N99" s="898"/>
      <c r="O99" s="4"/>
      <c r="P99" s="4"/>
      <c r="Q99" s="2"/>
      <c r="R99" s="433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</row>
    <row r="100" spans="1:29" ht="12.75" customHeight="1" x14ac:dyDescent="0.2">
      <c r="C100" s="75"/>
      <c r="D100" s="903"/>
      <c r="E100" s="898"/>
      <c r="F100" s="899"/>
      <c r="G100" s="898" t="s">
        <v>8</v>
      </c>
      <c r="H100" s="902" t="s">
        <v>9</v>
      </c>
      <c r="I100" s="899"/>
      <c r="J100" s="899"/>
      <c r="K100" s="899"/>
      <c r="L100" s="898"/>
      <c r="M100" s="898"/>
      <c r="N100" s="898"/>
      <c r="O100" s="4"/>
      <c r="P100" s="4"/>
      <c r="Q100" s="2"/>
      <c r="R100" s="433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</row>
    <row r="101" spans="1:29" ht="12.75" customHeight="1" x14ac:dyDescent="0.2">
      <c r="C101" s="75"/>
      <c r="D101" s="903"/>
      <c r="E101" s="898"/>
      <c r="F101" s="899"/>
      <c r="G101" s="901"/>
      <c r="H101" s="898" t="s">
        <v>10</v>
      </c>
      <c r="I101" s="898" t="s">
        <v>11</v>
      </c>
      <c r="J101" s="898" t="s">
        <v>12</v>
      </c>
      <c r="K101" s="899"/>
      <c r="L101" s="898"/>
      <c r="M101" s="898"/>
      <c r="N101" s="898"/>
      <c r="O101" s="4"/>
      <c r="P101" s="4"/>
      <c r="Q101" s="2"/>
      <c r="R101" s="4"/>
      <c r="S101" s="4"/>
      <c r="T101" s="907"/>
      <c r="U101" s="904"/>
      <c r="V101" s="904"/>
      <c r="W101" s="904"/>
      <c r="X101" s="904"/>
      <c r="Y101" s="904"/>
      <c r="Z101" s="904"/>
      <c r="AA101" s="904"/>
      <c r="AB101" s="904"/>
      <c r="AC101" s="904"/>
    </row>
    <row r="102" spans="1:29" ht="12.75" x14ac:dyDescent="0.2">
      <c r="C102" s="75"/>
      <c r="D102" s="903"/>
      <c r="E102" s="898"/>
      <c r="F102" s="899"/>
      <c r="G102" s="901"/>
      <c r="H102" s="898"/>
      <c r="I102" s="898"/>
      <c r="J102" s="898"/>
      <c r="K102" s="899"/>
      <c r="L102" s="898"/>
      <c r="M102" s="898"/>
      <c r="N102" s="898"/>
      <c r="O102" s="4"/>
      <c r="P102" s="4"/>
      <c r="Q102" s="2"/>
      <c r="R102" s="4"/>
      <c r="S102" s="4"/>
      <c r="T102" s="907"/>
      <c r="U102" s="904"/>
      <c r="V102" s="904"/>
      <c r="W102" s="904"/>
      <c r="X102" s="904"/>
      <c r="Y102" s="904"/>
      <c r="Z102" s="904"/>
      <c r="AA102" s="904"/>
      <c r="AB102" s="904"/>
      <c r="AC102" s="904"/>
    </row>
    <row r="103" spans="1:29" x14ac:dyDescent="0.25">
      <c r="C103" s="75"/>
      <c r="D103" s="903"/>
      <c r="E103" s="898"/>
      <c r="F103" s="899"/>
      <c r="G103" s="901"/>
      <c r="H103" s="898"/>
      <c r="I103" s="898"/>
      <c r="J103" s="898"/>
      <c r="K103" s="899"/>
      <c r="L103" s="898"/>
      <c r="M103" s="898"/>
      <c r="N103" s="898"/>
      <c r="O103" s="4"/>
      <c r="P103" s="4"/>
      <c r="Q103" s="2"/>
      <c r="R103" s="4"/>
      <c r="S103" s="4"/>
      <c r="T103" s="907"/>
      <c r="U103" s="904"/>
      <c r="V103" s="904"/>
      <c r="W103" s="904"/>
      <c r="X103" s="904"/>
      <c r="Y103" s="904"/>
      <c r="Z103" s="904"/>
      <c r="AA103" s="904"/>
      <c r="AB103" s="428"/>
      <c r="AC103" s="428"/>
    </row>
    <row r="104" spans="1:29" x14ac:dyDescent="0.25">
      <c r="C104" s="75"/>
      <c r="D104" s="903"/>
      <c r="E104" s="898"/>
      <c r="F104" s="899"/>
      <c r="G104" s="901"/>
      <c r="H104" s="898"/>
      <c r="I104" s="898"/>
      <c r="J104" s="898"/>
      <c r="K104" s="899"/>
      <c r="L104" s="898"/>
      <c r="M104" s="898"/>
      <c r="N104" s="898"/>
      <c r="O104" s="4"/>
      <c r="P104" s="4"/>
      <c r="Q104" s="427" t="s">
        <v>414</v>
      </c>
      <c r="R104" s="427" t="s">
        <v>415</v>
      </c>
      <c r="S104" t="s">
        <v>416</v>
      </c>
      <c r="T104" s="907"/>
      <c r="U104" s="428"/>
      <c r="V104" s="428"/>
      <c r="W104" s="428"/>
      <c r="X104" s="428"/>
      <c r="Y104" s="428"/>
      <c r="Z104" s="428"/>
      <c r="AA104" s="428"/>
      <c r="AB104" s="429"/>
      <c r="AC104" s="429"/>
    </row>
    <row r="105" spans="1:29" ht="16.5" customHeight="1" x14ac:dyDescent="0.25">
      <c r="A105" s="143" t="s">
        <v>311</v>
      </c>
      <c r="B105" s="144">
        <v>1</v>
      </c>
      <c r="C105" s="144" t="s">
        <v>254</v>
      </c>
      <c r="D105" s="158" t="s">
        <v>209</v>
      </c>
      <c r="E105" s="131">
        <v>3</v>
      </c>
      <c r="F105" s="130">
        <f t="shared" ref="F105:F111" si="23">E105*30</f>
        <v>90</v>
      </c>
      <c r="G105" s="130">
        <f t="shared" ref="G105:G111" si="24">H105+I105+J105</f>
        <v>4</v>
      </c>
      <c r="H105" s="130">
        <v>4</v>
      </c>
      <c r="I105" s="130"/>
      <c r="J105" s="130"/>
      <c r="K105" s="130">
        <f t="shared" ref="K105:K111" si="25">F105-G105</f>
        <v>86</v>
      </c>
      <c r="L105" s="131">
        <f t="shared" ref="L105:L111" si="26">H105+J105+I105</f>
        <v>4</v>
      </c>
      <c r="M105" s="131"/>
      <c r="N105" s="148">
        <f t="shared" ref="N105:N111" si="27">G105/F105*100</f>
        <v>4.4444444444444446</v>
      </c>
      <c r="O105" s="132"/>
      <c r="P105" s="130" t="s">
        <v>13</v>
      </c>
      <c r="Q105" s="430" t="s">
        <v>173</v>
      </c>
      <c r="R105" s="430"/>
      <c r="S105" s="430" t="s">
        <v>173</v>
      </c>
      <c r="T105" s="432"/>
      <c r="U105" s="432"/>
      <c r="V105" s="428"/>
      <c r="W105" s="428"/>
      <c r="X105" s="428"/>
      <c r="Y105" s="428"/>
      <c r="Z105" s="428"/>
      <c r="AA105" s="428"/>
      <c r="AB105" s="428"/>
      <c r="AC105" s="428"/>
    </row>
    <row r="106" spans="1:29" ht="26.25" x14ac:dyDescent="0.25">
      <c r="A106" s="143" t="s">
        <v>312</v>
      </c>
      <c r="B106" s="144"/>
      <c r="C106" s="144" t="s">
        <v>274</v>
      </c>
      <c r="D106" s="158" t="s">
        <v>313</v>
      </c>
      <c r="E106" s="131">
        <v>1</v>
      </c>
      <c r="F106" s="130">
        <f t="shared" si="23"/>
        <v>30</v>
      </c>
      <c r="G106" s="130">
        <f t="shared" si="24"/>
        <v>4</v>
      </c>
      <c r="H106" s="130"/>
      <c r="I106" s="130"/>
      <c r="J106" s="130">
        <v>4</v>
      </c>
      <c r="K106" s="130">
        <f t="shared" si="25"/>
        <v>26</v>
      </c>
      <c r="L106" s="131">
        <f t="shared" si="26"/>
        <v>4</v>
      </c>
      <c r="M106" s="130"/>
      <c r="N106" s="148">
        <f t="shared" si="27"/>
        <v>13.333333333333334</v>
      </c>
      <c r="O106" s="132"/>
      <c r="P106" s="130" t="s">
        <v>17</v>
      </c>
      <c r="Q106" s="430"/>
      <c r="R106" s="430" t="s">
        <v>173</v>
      </c>
      <c r="S106" s="430" t="s">
        <v>173</v>
      </c>
      <c r="T106" s="432"/>
      <c r="U106" s="432"/>
      <c r="V106" s="428"/>
      <c r="W106" s="428"/>
      <c r="X106" s="428"/>
      <c r="Y106" s="428"/>
      <c r="Z106" s="428"/>
      <c r="AA106" s="428"/>
      <c r="AB106" s="428"/>
      <c r="AC106" s="428"/>
    </row>
    <row r="107" spans="1:29" x14ac:dyDescent="0.25">
      <c r="A107" s="143" t="s">
        <v>314</v>
      </c>
      <c r="B107" s="144">
        <v>2</v>
      </c>
      <c r="C107" s="144" t="s">
        <v>274</v>
      </c>
      <c r="D107" s="158" t="s">
        <v>27</v>
      </c>
      <c r="E107" s="131">
        <v>5</v>
      </c>
      <c r="F107" s="130">
        <f t="shared" si="23"/>
        <v>150</v>
      </c>
      <c r="G107" s="130">
        <f t="shared" si="24"/>
        <v>8</v>
      </c>
      <c r="H107" s="130">
        <v>8</v>
      </c>
      <c r="I107" s="130"/>
      <c r="J107" s="130"/>
      <c r="K107" s="130">
        <f t="shared" si="25"/>
        <v>142</v>
      </c>
      <c r="L107" s="131">
        <f t="shared" si="26"/>
        <v>8</v>
      </c>
      <c r="M107" s="130"/>
      <c r="N107" s="148">
        <f t="shared" si="27"/>
        <v>5.3333333333333339</v>
      </c>
      <c r="O107" s="132"/>
      <c r="P107" s="130" t="s">
        <v>256</v>
      </c>
      <c r="Q107" s="430" t="s">
        <v>174</v>
      </c>
      <c r="R107" s="430"/>
      <c r="S107" s="430" t="s">
        <v>174</v>
      </c>
      <c r="T107" s="432"/>
      <c r="U107" s="432"/>
      <c r="V107" s="433"/>
      <c r="W107" s="433"/>
      <c r="X107" s="433"/>
      <c r="Y107" s="433"/>
      <c r="Z107" s="433"/>
      <c r="AA107" s="433"/>
      <c r="AB107" s="428"/>
      <c r="AC107" s="428"/>
    </row>
    <row r="108" spans="1:29" x14ac:dyDescent="0.25">
      <c r="A108" s="143" t="s">
        <v>315</v>
      </c>
      <c r="B108" s="144">
        <v>3</v>
      </c>
      <c r="C108" s="144" t="s">
        <v>274</v>
      </c>
      <c r="D108" s="158" t="s">
        <v>35</v>
      </c>
      <c r="E108" s="131">
        <v>5</v>
      </c>
      <c r="F108" s="130">
        <f t="shared" si="23"/>
        <v>150</v>
      </c>
      <c r="G108" s="130">
        <f t="shared" si="24"/>
        <v>12</v>
      </c>
      <c r="H108" s="147">
        <v>8</v>
      </c>
      <c r="I108" s="147"/>
      <c r="J108" s="147">
        <v>4</v>
      </c>
      <c r="K108" s="130">
        <f t="shared" si="25"/>
        <v>138</v>
      </c>
      <c r="L108" s="131">
        <f t="shared" si="26"/>
        <v>12</v>
      </c>
      <c r="M108" s="131"/>
      <c r="N108" s="148">
        <f t="shared" si="27"/>
        <v>8</v>
      </c>
      <c r="O108" s="132"/>
      <c r="P108" s="130" t="s">
        <v>256</v>
      </c>
      <c r="Q108" s="430" t="s">
        <v>174</v>
      </c>
      <c r="R108" s="430" t="s">
        <v>173</v>
      </c>
      <c r="S108" s="430" t="s">
        <v>175</v>
      </c>
      <c r="T108" s="432"/>
      <c r="U108" s="432"/>
      <c r="V108" s="433"/>
      <c r="W108" s="433"/>
      <c r="X108" s="433"/>
      <c r="Y108" s="433"/>
      <c r="Z108" s="433"/>
      <c r="AA108" s="433"/>
      <c r="AB108" s="428"/>
      <c r="AC108" s="428"/>
    </row>
    <row r="109" spans="1:29" x14ac:dyDescent="0.25">
      <c r="A109" s="143" t="s">
        <v>316</v>
      </c>
      <c r="B109" s="144">
        <v>4</v>
      </c>
      <c r="C109" s="144" t="s">
        <v>274</v>
      </c>
      <c r="D109" s="158" t="s">
        <v>36</v>
      </c>
      <c r="E109" s="131">
        <v>5</v>
      </c>
      <c r="F109" s="130">
        <f t="shared" si="23"/>
        <v>150</v>
      </c>
      <c r="G109" s="130">
        <f t="shared" si="24"/>
        <v>6</v>
      </c>
      <c r="H109" s="130">
        <v>4</v>
      </c>
      <c r="I109" s="130"/>
      <c r="J109" s="130">
        <v>2</v>
      </c>
      <c r="K109" s="130">
        <f t="shared" si="25"/>
        <v>144</v>
      </c>
      <c r="L109" s="131">
        <f t="shared" si="26"/>
        <v>6</v>
      </c>
      <c r="M109" s="131"/>
      <c r="N109" s="148">
        <f t="shared" si="27"/>
        <v>4</v>
      </c>
      <c r="O109" s="132"/>
      <c r="P109" s="130" t="s">
        <v>256</v>
      </c>
      <c r="Q109" s="430" t="s">
        <v>173</v>
      </c>
      <c r="R109" s="430" t="s">
        <v>185</v>
      </c>
      <c r="S109" s="430" t="s">
        <v>184</v>
      </c>
      <c r="T109" s="432"/>
      <c r="U109" s="432"/>
      <c r="V109" s="433"/>
      <c r="W109" s="433"/>
      <c r="X109" s="433"/>
      <c r="Y109" s="433"/>
      <c r="Z109" s="433"/>
      <c r="AA109" s="433"/>
      <c r="AB109" s="428"/>
      <c r="AC109" s="428"/>
    </row>
    <row r="110" spans="1:29" x14ac:dyDescent="0.25">
      <c r="A110" s="143" t="s">
        <v>317</v>
      </c>
      <c r="B110" s="144">
        <v>5</v>
      </c>
      <c r="C110" s="144" t="s">
        <v>274</v>
      </c>
      <c r="D110" s="158" t="s">
        <v>211</v>
      </c>
      <c r="E110" s="131">
        <v>3</v>
      </c>
      <c r="F110" s="130">
        <f t="shared" si="23"/>
        <v>90</v>
      </c>
      <c r="G110" s="130">
        <f t="shared" si="24"/>
        <v>4</v>
      </c>
      <c r="H110" s="130">
        <v>4</v>
      </c>
      <c r="I110" s="130"/>
      <c r="J110" s="130"/>
      <c r="K110" s="130">
        <f t="shared" si="25"/>
        <v>86</v>
      </c>
      <c r="L110" s="131">
        <f t="shared" si="26"/>
        <v>4</v>
      </c>
      <c r="M110" s="131"/>
      <c r="N110" s="148">
        <f t="shared" si="27"/>
        <v>4.4444444444444446</v>
      </c>
      <c r="O110" s="132"/>
      <c r="P110" s="172" t="s">
        <v>13</v>
      </c>
      <c r="Q110" s="430" t="s">
        <v>173</v>
      </c>
      <c r="R110" s="430"/>
      <c r="S110" s="430" t="s">
        <v>173</v>
      </c>
      <c r="T110" s="432"/>
      <c r="U110" s="432"/>
      <c r="V110" s="433"/>
      <c r="W110" s="433"/>
      <c r="X110" s="433"/>
      <c r="Y110" s="433"/>
      <c r="Z110" s="433"/>
      <c r="AA110" s="433"/>
      <c r="AB110" s="428"/>
      <c r="AC110" s="428"/>
    </row>
    <row r="111" spans="1:29" x14ac:dyDescent="0.25">
      <c r="A111" s="143"/>
      <c r="B111" s="144">
        <v>6</v>
      </c>
      <c r="C111" s="130" t="s">
        <v>276</v>
      </c>
      <c r="D111" s="176" t="s">
        <v>277</v>
      </c>
      <c r="E111" s="131">
        <v>4</v>
      </c>
      <c r="F111" s="130">
        <f t="shared" si="23"/>
        <v>120</v>
      </c>
      <c r="G111" s="130">
        <f t="shared" si="24"/>
        <v>4</v>
      </c>
      <c r="H111" s="130">
        <v>4</v>
      </c>
      <c r="I111" s="130"/>
      <c r="J111" s="130"/>
      <c r="K111" s="130">
        <f t="shared" si="25"/>
        <v>116</v>
      </c>
      <c r="L111" s="131">
        <f t="shared" si="26"/>
        <v>4</v>
      </c>
      <c r="M111" s="131"/>
      <c r="N111" s="148">
        <f t="shared" si="27"/>
        <v>3.3333333333333335</v>
      </c>
      <c r="O111" s="132"/>
      <c r="P111" s="130" t="s">
        <v>13</v>
      </c>
      <c r="Q111" s="430" t="s">
        <v>173</v>
      </c>
      <c r="R111" s="430"/>
      <c r="S111" s="430" t="s">
        <v>173</v>
      </c>
      <c r="T111" s="432"/>
      <c r="U111" s="432"/>
      <c r="V111" s="433"/>
      <c r="W111" s="433"/>
      <c r="X111" s="433"/>
      <c r="Y111" s="433"/>
      <c r="Z111" s="433"/>
      <c r="AA111" s="433"/>
      <c r="AB111" s="428"/>
      <c r="AC111" s="428"/>
    </row>
    <row r="112" spans="1:29" x14ac:dyDescent="0.25">
      <c r="A112" s="143" t="s">
        <v>318</v>
      </c>
      <c r="B112" s="83"/>
      <c r="C112" s="83"/>
      <c r="D112" s="184" t="s">
        <v>151</v>
      </c>
      <c r="E112" s="83"/>
      <c r="F112" s="130"/>
      <c r="G112" s="130"/>
      <c r="H112" s="130"/>
      <c r="I112" s="130"/>
      <c r="J112" s="130"/>
      <c r="K112" s="130"/>
      <c r="L112" s="131"/>
      <c r="M112" s="131"/>
      <c r="N112" s="131"/>
      <c r="O112" s="132"/>
      <c r="P112" s="132"/>
      <c r="Q112" s="430"/>
      <c r="R112" s="430"/>
      <c r="S112" s="430"/>
      <c r="T112" s="432"/>
      <c r="U112" s="432"/>
      <c r="V112" s="433"/>
      <c r="W112" s="433"/>
      <c r="X112" s="433"/>
      <c r="Y112" s="433"/>
      <c r="Z112" s="433"/>
      <c r="AA112" s="433"/>
      <c r="AB112" s="428"/>
      <c r="AC112" s="428"/>
    </row>
    <row r="113" spans="1:29" x14ac:dyDescent="0.25">
      <c r="A113" s="143" t="s">
        <v>319</v>
      </c>
      <c r="B113" s="144"/>
      <c r="C113" s="144"/>
      <c r="D113" s="184" t="s">
        <v>320</v>
      </c>
      <c r="E113" s="83"/>
      <c r="F113" s="130"/>
      <c r="G113" s="130"/>
      <c r="H113" s="130"/>
      <c r="I113" s="130"/>
      <c r="J113" s="130"/>
      <c r="K113" s="130"/>
      <c r="L113" s="131"/>
      <c r="M113" s="131"/>
      <c r="N113" s="131"/>
      <c r="O113" s="132"/>
      <c r="P113" s="132"/>
      <c r="Q113" s="436"/>
      <c r="R113" s="436"/>
      <c r="S113" s="436"/>
      <c r="T113" s="432"/>
      <c r="U113" s="432"/>
      <c r="V113" s="433"/>
      <c r="W113" s="433"/>
      <c r="X113" s="433"/>
      <c r="Y113" s="433"/>
      <c r="Z113" s="433"/>
      <c r="AA113" s="433"/>
      <c r="AB113" s="428"/>
      <c r="AC113" s="428"/>
    </row>
    <row r="114" spans="1:29" x14ac:dyDescent="0.25">
      <c r="A114" s="143" t="s">
        <v>292</v>
      </c>
      <c r="B114" s="144"/>
      <c r="C114" s="83"/>
      <c r="D114" s="158" t="s">
        <v>279</v>
      </c>
      <c r="E114" s="83"/>
      <c r="F114" s="130"/>
      <c r="G114" s="130"/>
      <c r="H114" s="130"/>
      <c r="I114" s="130"/>
      <c r="J114" s="130"/>
      <c r="K114" s="130"/>
      <c r="L114" s="131"/>
      <c r="M114" s="131"/>
      <c r="N114" s="131"/>
      <c r="O114" s="132"/>
      <c r="P114" s="132"/>
      <c r="Q114" s="436"/>
      <c r="R114" s="436"/>
      <c r="S114" s="436"/>
      <c r="T114" s="432"/>
      <c r="U114" s="432"/>
      <c r="V114" s="433"/>
      <c r="W114" s="433"/>
      <c r="X114" s="433"/>
      <c r="Y114" s="433"/>
      <c r="Z114" s="433"/>
      <c r="AA114" s="433"/>
      <c r="AB114" s="428"/>
      <c r="AC114" s="428"/>
    </row>
    <row r="115" spans="1:29" x14ac:dyDescent="0.25">
      <c r="A115" s="143"/>
      <c r="B115" s="144">
        <v>7</v>
      </c>
      <c r="C115" s="130" t="s">
        <v>280</v>
      </c>
      <c r="D115" s="176" t="s">
        <v>281</v>
      </c>
      <c r="E115" s="129">
        <v>4</v>
      </c>
      <c r="F115" s="130">
        <f>E115*30</f>
        <v>120</v>
      </c>
      <c r="G115" s="130">
        <f>H115+I115+J115</f>
        <v>8</v>
      </c>
      <c r="H115" s="130">
        <v>4</v>
      </c>
      <c r="I115" s="130"/>
      <c r="J115" s="130">
        <v>4</v>
      </c>
      <c r="K115" s="130">
        <f>F115-G115</f>
        <v>112</v>
      </c>
      <c r="L115" s="131">
        <f>H115+J115+I115</f>
        <v>8</v>
      </c>
      <c r="M115" s="131"/>
      <c r="N115" s="148">
        <f>G115/F115*100</f>
        <v>6.666666666666667</v>
      </c>
      <c r="O115" s="132"/>
      <c r="P115" s="130" t="s">
        <v>13</v>
      </c>
      <c r="Q115" s="437" t="s">
        <v>173</v>
      </c>
      <c r="R115" s="436" t="s">
        <v>173</v>
      </c>
      <c r="S115" s="437" t="s">
        <v>174</v>
      </c>
      <c r="T115" s="432"/>
      <c r="U115" s="432"/>
      <c r="V115" s="433"/>
      <c r="W115" s="433"/>
      <c r="X115" s="433"/>
      <c r="Y115" s="433"/>
      <c r="Z115" s="433"/>
      <c r="AA115" s="433"/>
      <c r="AB115" s="428"/>
      <c r="AC115" s="428"/>
    </row>
    <row r="116" spans="1:29" x14ac:dyDescent="0.25">
      <c r="A116" s="143" t="s">
        <v>321</v>
      </c>
      <c r="B116" s="144"/>
      <c r="C116" s="144"/>
      <c r="D116" s="185" t="s">
        <v>223</v>
      </c>
      <c r="E116" s="131"/>
      <c r="F116" s="130"/>
      <c r="G116" s="130"/>
      <c r="H116" s="130"/>
      <c r="I116" s="130"/>
      <c r="J116" s="130"/>
      <c r="K116" s="130"/>
      <c r="L116" s="131"/>
      <c r="M116" s="131"/>
      <c r="N116" s="131"/>
      <c r="O116" s="132"/>
      <c r="P116" s="132"/>
      <c r="T116" s="432"/>
      <c r="U116" s="432"/>
      <c r="V116" s="433"/>
      <c r="W116" s="433"/>
      <c r="X116" s="433"/>
      <c r="Y116" s="433"/>
      <c r="Z116" s="433"/>
      <c r="AA116" s="433"/>
      <c r="AB116" s="428"/>
      <c r="AC116" s="428"/>
    </row>
    <row r="117" spans="1:29" x14ac:dyDescent="0.25">
      <c r="A117" s="143" t="s">
        <v>322</v>
      </c>
      <c r="B117" s="144"/>
      <c r="C117" s="144"/>
      <c r="D117" s="185" t="s">
        <v>323</v>
      </c>
      <c r="E117" s="83"/>
      <c r="F117" s="130"/>
      <c r="G117" s="130"/>
      <c r="H117" s="130"/>
      <c r="I117" s="130"/>
      <c r="J117" s="130"/>
      <c r="K117" s="130"/>
      <c r="L117" s="131"/>
      <c r="M117" s="131"/>
      <c r="N117" s="131"/>
      <c r="O117" s="132"/>
      <c r="P117" s="132"/>
      <c r="Q117" s="2"/>
      <c r="R117" s="432"/>
      <c r="S117" s="432"/>
      <c r="T117" s="432"/>
      <c r="U117" s="432"/>
      <c r="V117" s="433"/>
      <c r="W117" s="433"/>
      <c r="X117" s="433"/>
      <c r="Y117" s="433"/>
      <c r="Z117" s="433"/>
      <c r="AA117" s="433"/>
      <c r="AB117" s="428"/>
      <c r="AC117" s="428"/>
    </row>
    <row r="118" spans="1:29" x14ac:dyDescent="0.25">
      <c r="A118" s="143" t="s">
        <v>295</v>
      </c>
      <c r="B118" s="144"/>
      <c r="C118" s="83"/>
      <c r="D118" s="158" t="s">
        <v>279</v>
      </c>
      <c r="E118" s="83"/>
      <c r="F118" s="130"/>
      <c r="G118" s="130"/>
      <c r="H118" s="130"/>
      <c r="I118" s="130"/>
      <c r="J118" s="130"/>
      <c r="K118" s="130"/>
      <c r="L118" s="131"/>
      <c r="M118" s="130"/>
      <c r="N118" s="131"/>
      <c r="O118" s="132"/>
      <c r="P118" s="132"/>
      <c r="Q118" s="2"/>
      <c r="R118" s="433"/>
      <c r="S118" s="433"/>
      <c r="T118" s="433"/>
      <c r="U118" s="433"/>
      <c r="V118" s="433"/>
      <c r="W118" s="433"/>
      <c r="X118" s="433"/>
      <c r="Y118" s="433"/>
      <c r="Z118" s="433"/>
      <c r="AA118" s="433"/>
      <c r="AB118" s="428"/>
      <c r="AC118" s="428"/>
    </row>
    <row r="119" spans="1:29" ht="15" customHeight="1" x14ac:dyDescent="0.2">
      <c r="C119" s="75"/>
      <c r="D119" s="5" t="s">
        <v>18</v>
      </c>
      <c r="E119" s="74">
        <f>SUM(E105:E118)</f>
        <v>30</v>
      </c>
      <c r="F119" s="74">
        <f t="shared" ref="F119:M119" si="28">SUM(F105:F118)</f>
        <v>900</v>
      </c>
      <c r="G119" s="74">
        <f t="shared" si="28"/>
        <v>50</v>
      </c>
      <c r="H119" s="74">
        <f t="shared" si="28"/>
        <v>36</v>
      </c>
      <c r="I119" s="74">
        <f t="shared" si="28"/>
        <v>0</v>
      </c>
      <c r="J119" s="74">
        <f t="shared" si="28"/>
        <v>14</v>
      </c>
      <c r="K119" s="74">
        <f t="shared" si="28"/>
        <v>850</v>
      </c>
      <c r="L119" s="74">
        <f t="shared" si="28"/>
        <v>50</v>
      </c>
      <c r="M119" s="74">
        <f t="shared" si="28"/>
        <v>0</v>
      </c>
      <c r="N119" s="9"/>
      <c r="O119" s="6"/>
      <c r="P119" s="6"/>
      <c r="Q119" s="2"/>
      <c r="R119" s="433"/>
      <c r="S119" s="433"/>
      <c r="T119" s="433"/>
      <c r="U119" s="433"/>
      <c r="V119" s="433"/>
      <c r="W119" s="433"/>
      <c r="X119" s="433"/>
      <c r="Y119" s="433"/>
      <c r="Z119" s="433"/>
      <c r="AA119" s="433"/>
      <c r="AB119" s="433"/>
      <c r="AC119" s="433"/>
    </row>
    <row r="120" spans="1:29" ht="15" customHeight="1" x14ac:dyDescent="0.2">
      <c r="C120" s="75"/>
      <c r="D120" s="7" t="s">
        <v>19</v>
      </c>
      <c r="E120" s="6">
        <f>30-E119</f>
        <v>0</v>
      </c>
      <c r="F120" s="76"/>
      <c r="G120" s="76"/>
      <c r="H120" s="76"/>
      <c r="I120" s="76"/>
      <c r="J120" s="76"/>
      <c r="K120" s="76"/>
      <c r="L120" s="76"/>
      <c r="M120" s="76"/>
      <c r="N120" s="157" t="s">
        <v>324</v>
      </c>
      <c r="O120" s="76"/>
      <c r="P120" s="76"/>
      <c r="Q120" s="2"/>
      <c r="R120" s="433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</row>
    <row r="121" spans="1:29" ht="15" customHeight="1" x14ac:dyDescent="0.2">
      <c r="C121" s="75"/>
      <c r="D121" s="7"/>
      <c r="E121" s="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2"/>
      <c r="R121" s="433"/>
      <c r="S121" s="433"/>
      <c r="T121" s="433"/>
      <c r="U121" s="433"/>
      <c r="V121" s="433"/>
      <c r="W121" s="433"/>
      <c r="X121" s="433"/>
      <c r="Y121" s="433"/>
      <c r="Z121" s="433"/>
      <c r="AA121" s="433"/>
      <c r="AB121" s="433"/>
      <c r="AC121" s="433"/>
    </row>
    <row r="122" spans="1:29" ht="12.75" x14ac:dyDescent="0.2">
      <c r="C122" s="75"/>
      <c r="D122" s="142" t="s">
        <v>29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2"/>
      <c r="R122" s="433"/>
      <c r="S122" s="433"/>
      <c r="T122" s="433"/>
      <c r="U122" s="433"/>
      <c r="V122" s="433"/>
      <c r="W122" s="433"/>
      <c r="X122" s="433"/>
      <c r="Y122" s="433"/>
      <c r="Z122" s="433"/>
      <c r="AA122" s="433"/>
      <c r="AB122" s="433"/>
      <c r="AC122" s="433"/>
    </row>
    <row r="123" spans="1:29" ht="12.75" customHeight="1" x14ac:dyDescent="0.2">
      <c r="C123" s="75"/>
      <c r="D123" s="903" t="s">
        <v>1</v>
      </c>
      <c r="E123" s="898" t="s">
        <v>2</v>
      </c>
      <c r="F123" s="902" t="s">
        <v>3</v>
      </c>
      <c r="G123" s="902"/>
      <c r="H123" s="902"/>
      <c r="I123" s="902"/>
      <c r="J123" s="902"/>
      <c r="K123" s="899"/>
      <c r="L123" s="898" t="s">
        <v>199</v>
      </c>
      <c r="M123" s="898" t="s">
        <v>200</v>
      </c>
      <c r="N123" s="898" t="s">
        <v>4</v>
      </c>
      <c r="O123" s="4"/>
      <c r="P123" s="4"/>
      <c r="Q123" s="2"/>
      <c r="R123" s="433"/>
      <c r="S123" s="433"/>
      <c r="T123" s="433"/>
      <c r="U123" s="433"/>
      <c r="V123" s="433"/>
      <c r="W123" s="433"/>
      <c r="X123" s="433"/>
      <c r="Y123" s="433"/>
      <c r="Z123" s="433"/>
      <c r="AA123" s="433"/>
      <c r="AB123" s="433"/>
      <c r="AC123" s="433"/>
    </row>
    <row r="124" spans="1:29" ht="12.75" customHeight="1" x14ac:dyDescent="0.2">
      <c r="C124" s="75"/>
      <c r="D124" s="903"/>
      <c r="E124" s="898"/>
      <c r="F124" s="898" t="s">
        <v>5</v>
      </c>
      <c r="G124" s="900" t="s">
        <v>6</v>
      </c>
      <c r="H124" s="900"/>
      <c r="I124" s="900"/>
      <c r="J124" s="900"/>
      <c r="K124" s="898" t="s">
        <v>21</v>
      </c>
      <c r="L124" s="898"/>
      <c r="M124" s="898"/>
      <c r="N124" s="898"/>
      <c r="O124" s="4"/>
      <c r="P124" s="4"/>
      <c r="Q124" s="2"/>
      <c r="R124" s="433"/>
      <c r="S124" s="433"/>
      <c r="T124" s="433"/>
      <c r="U124" s="433"/>
      <c r="V124" s="433"/>
      <c r="W124" s="433"/>
      <c r="X124" s="433"/>
      <c r="Y124" s="433"/>
      <c r="Z124" s="433"/>
      <c r="AA124" s="433"/>
      <c r="AB124" s="433"/>
      <c r="AC124" s="433"/>
    </row>
    <row r="125" spans="1:29" ht="12.75" customHeight="1" x14ac:dyDescent="0.2">
      <c r="C125" s="75"/>
      <c r="D125" s="903"/>
      <c r="E125" s="898"/>
      <c r="F125" s="899"/>
      <c r="G125" s="898" t="s">
        <v>8</v>
      </c>
      <c r="H125" s="902" t="s">
        <v>9</v>
      </c>
      <c r="I125" s="899"/>
      <c r="J125" s="899"/>
      <c r="K125" s="899"/>
      <c r="L125" s="898"/>
      <c r="M125" s="898"/>
      <c r="N125" s="898"/>
      <c r="O125" s="4"/>
      <c r="P125" s="4"/>
      <c r="Q125" s="2"/>
      <c r="R125" s="433"/>
      <c r="S125" s="433"/>
      <c r="T125" s="433"/>
      <c r="U125" s="433"/>
      <c r="V125" s="433"/>
      <c r="W125" s="433"/>
      <c r="X125" s="433"/>
      <c r="Y125" s="433"/>
      <c r="Z125" s="433"/>
      <c r="AA125" s="433"/>
      <c r="AB125" s="433"/>
      <c r="AC125" s="433"/>
    </row>
    <row r="126" spans="1:29" ht="12.75" customHeight="1" x14ac:dyDescent="0.2">
      <c r="C126" s="75"/>
      <c r="D126" s="903"/>
      <c r="E126" s="898"/>
      <c r="F126" s="899"/>
      <c r="G126" s="901"/>
      <c r="H126" s="898" t="s">
        <v>10</v>
      </c>
      <c r="I126" s="898" t="s">
        <v>11</v>
      </c>
      <c r="J126" s="898" t="s">
        <v>12</v>
      </c>
      <c r="K126" s="899"/>
      <c r="L126" s="898"/>
      <c r="M126" s="898"/>
      <c r="N126" s="898"/>
      <c r="O126" s="4"/>
      <c r="P126" s="4"/>
      <c r="Q126" s="2"/>
      <c r="R126" s="4"/>
      <c r="S126" s="4"/>
      <c r="T126" s="907"/>
      <c r="U126" s="904"/>
      <c r="V126" s="904"/>
      <c r="W126" s="904"/>
      <c r="X126" s="904"/>
      <c r="Y126" s="904"/>
      <c r="Z126" s="904"/>
      <c r="AA126" s="904"/>
      <c r="AB126" s="904"/>
      <c r="AC126" s="904"/>
    </row>
    <row r="127" spans="1:29" ht="12.75" x14ac:dyDescent="0.2">
      <c r="C127" s="75"/>
      <c r="D127" s="903"/>
      <c r="E127" s="898"/>
      <c r="F127" s="899"/>
      <c r="G127" s="901"/>
      <c r="H127" s="898"/>
      <c r="I127" s="898"/>
      <c r="J127" s="898"/>
      <c r="K127" s="899"/>
      <c r="L127" s="898"/>
      <c r="M127" s="898"/>
      <c r="N127" s="898"/>
      <c r="O127" s="4"/>
      <c r="P127" s="4"/>
      <c r="Q127" s="2"/>
      <c r="R127" s="4"/>
      <c r="S127" s="4"/>
      <c r="T127" s="907"/>
      <c r="U127" s="904"/>
      <c r="V127" s="904"/>
      <c r="W127" s="904"/>
      <c r="X127" s="904"/>
      <c r="Y127" s="904"/>
      <c r="Z127" s="904"/>
      <c r="AA127" s="904"/>
      <c r="AB127" s="904"/>
      <c r="AC127" s="904"/>
    </row>
    <row r="128" spans="1:29" x14ac:dyDescent="0.25">
      <c r="C128" s="75"/>
      <c r="D128" s="903"/>
      <c r="E128" s="898"/>
      <c r="F128" s="899"/>
      <c r="G128" s="901"/>
      <c r="H128" s="898"/>
      <c r="I128" s="898"/>
      <c r="J128" s="898"/>
      <c r="K128" s="899"/>
      <c r="L128" s="898"/>
      <c r="M128" s="898"/>
      <c r="N128" s="898"/>
      <c r="O128" s="4"/>
      <c r="P128" s="4"/>
      <c r="Q128" s="2"/>
      <c r="R128" s="4"/>
      <c r="S128" s="4"/>
      <c r="T128" s="907"/>
      <c r="U128" s="904"/>
      <c r="V128" s="904"/>
      <c r="W128" s="904"/>
      <c r="X128" s="904"/>
      <c r="Y128" s="904"/>
      <c r="Z128" s="904"/>
      <c r="AA128" s="904"/>
      <c r="AB128" s="428"/>
      <c r="AC128" s="428"/>
    </row>
    <row r="129" spans="1:29" x14ac:dyDescent="0.25">
      <c r="C129" s="75"/>
      <c r="D129" s="903"/>
      <c r="E129" s="898"/>
      <c r="F129" s="899"/>
      <c r="G129" s="901"/>
      <c r="H129" s="898"/>
      <c r="I129" s="898"/>
      <c r="J129" s="898"/>
      <c r="K129" s="899"/>
      <c r="L129" s="898"/>
      <c r="M129" s="898"/>
      <c r="N129" s="898"/>
      <c r="O129" s="4"/>
      <c r="P129" s="4"/>
      <c r="Q129" s="427" t="s">
        <v>414</v>
      </c>
      <c r="R129" s="427" t="s">
        <v>415</v>
      </c>
      <c r="S129" t="s">
        <v>416</v>
      </c>
      <c r="T129" s="907"/>
      <c r="U129" s="428"/>
      <c r="V129" s="428"/>
      <c r="W129" s="428"/>
      <c r="X129" s="428"/>
      <c r="Y129" s="428"/>
      <c r="Z129" s="428"/>
      <c r="AA129" s="428"/>
      <c r="AB129" s="429"/>
      <c r="AC129" s="429"/>
    </row>
    <row r="130" spans="1:29" x14ac:dyDescent="0.25">
      <c r="A130" s="143" t="s">
        <v>329</v>
      </c>
      <c r="B130" s="144">
        <v>1</v>
      </c>
      <c r="C130" s="144" t="s">
        <v>274</v>
      </c>
      <c r="D130" s="5" t="s">
        <v>243</v>
      </c>
      <c r="E130" s="129">
        <v>6</v>
      </c>
      <c r="F130" s="130">
        <f t="shared" ref="F130:F137" si="29">E130*30</f>
        <v>180</v>
      </c>
      <c r="G130" s="130">
        <f t="shared" ref="G130:G137" si="30">H130+I130+J130</f>
        <v>0</v>
      </c>
      <c r="H130" s="130"/>
      <c r="I130" s="130"/>
      <c r="J130" s="130"/>
      <c r="K130" s="130">
        <f>F130-G130</f>
        <v>180</v>
      </c>
      <c r="L130" s="131"/>
      <c r="M130" s="130"/>
      <c r="N130" s="148"/>
      <c r="O130" s="4"/>
      <c r="P130" s="130" t="s">
        <v>17</v>
      </c>
      <c r="Q130" s="431"/>
      <c r="R130" s="431"/>
      <c r="S130" s="431"/>
      <c r="T130" s="432"/>
      <c r="U130" s="432"/>
      <c r="V130" s="433"/>
      <c r="W130" s="433"/>
      <c r="X130" s="433"/>
      <c r="Y130" s="433"/>
      <c r="Z130" s="433"/>
      <c r="AA130" s="433"/>
      <c r="AB130" s="428"/>
      <c r="AC130" s="428"/>
    </row>
    <row r="131" spans="1:29" x14ac:dyDescent="0.25">
      <c r="A131" s="143" t="s">
        <v>330</v>
      </c>
      <c r="B131" s="144">
        <v>2</v>
      </c>
      <c r="C131" s="144" t="s">
        <v>274</v>
      </c>
      <c r="D131" s="158" t="s">
        <v>212</v>
      </c>
      <c r="E131" s="131">
        <v>4</v>
      </c>
      <c r="F131" s="130">
        <f t="shared" si="29"/>
        <v>120</v>
      </c>
      <c r="G131" s="130">
        <f t="shared" si="30"/>
        <v>8</v>
      </c>
      <c r="H131" s="130">
        <v>4</v>
      </c>
      <c r="I131" s="130"/>
      <c r="J131" s="130">
        <v>4</v>
      </c>
      <c r="K131" s="130">
        <f t="shared" ref="K131:K136" si="31">F131-G131</f>
        <v>112</v>
      </c>
      <c r="L131" s="131">
        <f t="shared" ref="L131:L137" si="32">H131+J131+I131</f>
        <v>8</v>
      </c>
      <c r="M131" s="130"/>
      <c r="N131" s="148">
        <f t="shared" ref="N131:N136" si="33">G131/F131*100</f>
        <v>6.666666666666667</v>
      </c>
      <c r="O131" s="132"/>
      <c r="P131" s="130" t="s">
        <v>256</v>
      </c>
      <c r="Q131" s="430" t="s">
        <v>173</v>
      </c>
      <c r="R131" s="430" t="s">
        <v>173</v>
      </c>
      <c r="S131" s="430" t="s">
        <v>174</v>
      </c>
      <c r="T131" s="432"/>
      <c r="U131" s="432"/>
      <c r="V131" s="433"/>
      <c r="W131" s="433"/>
      <c r="X131" s="433"/>
      <c r="Y131" s="433"/>
      <c r="Z131" s="433"/>
      <c r="AA131" s="433"/>
      <c r="AB131" s="428"/>
      <c r="AC131" s="428"/>
    </row>
    <row r="132" spans="1:29" x14ac:dyDescent="0.25">
      <c r="A132" s="143" t="s">
        <v>331</v>
      </c>
      <c r="B132" s="144">
        <v>3</v>
      </c>
      <c r="C132" s="144" t="s">
        <v>274</v>
      </c>
      <c r="D132" s="158" t="s">
        <v>326</v>
      </c>
      <c r="E132" s="131">
        <v>3</v>
      </c>
      <c r="F132" s="130">
        <f t="shared" si="29"/>
        <v>90</v>
      </c>
      <c r="G132" s="130">
        <f t="shared" si="30"/>
        <v>8</v>
      </c>
      <c r="H132" s="130">
        <v>6</v>
      </c>
      <c r="I132" s="130"/>
      <c r="J132" s="130">
        <v>2</v>
      </c>
      <c r="K132" s="130">
        <f t="shared" si="31"/>
        <v>82</v>
      </c>
      <c r="L132" s="131">
        <f t="shared" si="32"/>
        <v>8</v>
      </c>
      <c r="M132" s="130"/>
      <c r="N132" s="148">
        <f t="shared" si="33"/>
        <v>8.8888888888888893</v>
      </c>
      <c r="O132" s="132"/>
      <c r="P132" s="172" t="s">
        <v>256</v>
      </c>
      <c r="Q132" s="430" t="s">
        <v>184</v>
      </c>
      <c r="R132" s="430" t="s">
        <v>185</v>
      </c>
      <c r="S132" s="430" t="s">
        <v>174</v>
      </c>
      <c r="T132" s="432"/>
      <c r="U132" s="432"/>
      <c r="V132" s="428"/>
      <c r="W132" s="428"/>
      <c r="X132" s="428"/>
      <c r="Y132" s="428"/>
      <c r="Z132" s="428"/>
      <c r="AA132" s="428"/>
      <c r="AB132" s="428"/>
      <c r="AC132" s="428"/>
    </row>
    <row r="133" spans="1:29" x14ac:dyDescent="0.25">
      <c r="A133" s="143" t="s">
        <v>332</v>
      </c>
      <c r="B133" s="144">
        <v>4</v>
      </c>
      <c r="C133" s="144" t="s">
        <v>274</v>
      </c>
      <c r="D133" s="158" t="s">
        <v>327</v>
      </c>
      <c r="E133" s="131">
        <v>3</v>
      </c>
      <c r="F133" s="130">
        <f t="shared" si="29"/>
        <v>90</v>
      </c>
      <c r="G133" s="130">
        <f t="shared" si="30"/>
        <v>6</v>
      </c>
      <c r="H133" s="130">
        <v>4</v>
      </c>
      <c r="I133" s="130"/>
      <c r="J133" s="130">
        <v>2</v>
      </c>
      <c r="K133" s="130">
        <f t="shared" si="31"/>
        <v>84</v>
      </c>
      <c r="L133" s="131">
        <f t="shared" si="32"/>
        <v>6</v>
      </c>
      <c r="M133" s="130"/>
      <c r="N133" s="148">
        <f t="shared" si="33"/>
        <v>6.666666666666667</v>
      </c>
      <c r="O133" s="132"/>
      <c r="P133" s="172" t="s">
        <v>256</v>
      </c>
      <c r="Q133" s="430" t="s">
        <v>173</v>
      </c>
      <c r="R133" s="430" t="s">
        <v>185</v>
      </c>
      <c r="S133" s="430" t="s">
        <v>184</v>
      </c>
      <c r="T133" s="432"/>
      <c r="U133" s="432"/>
      <c r="V133" s="433"/>
      <c r="W133" s="433"/>
      <c r="X133" s="433"/>
      <c r="Y133" s="433"/>
      <c r="Z133" s="433"/>
      <c r="AA133" s="433"/>
      <c r="AB133" s="428"/>
      <c r="AC133" s="428"/>
    </row>
    <row r="134" spans="1:29" x14ac:dyDescent="0.25">
      <c r="A134" s="143" t="s">
        <v>333</v>
      </c>
      <c r="B134" s="144">
        <v>5</v>
      </c>
      <c r="C134" s="144" t="s">
        <v>274</v>
      </c>
      <c r="D134" s="178" t="s">
        <v>334</v>
      </c>
      <c r="E134" s="131">
        <v>3</v>
      </c>
      <c r="F134" s="130">
        <f t="shared" si="29"/>
        <v>90</v>
      </c>
      <c r="G134" s="130">
        <f t="shared" si="30"/>
        <v>4</v>
      </c>
      <c r="H134" s="130">
        <v>4</v>
      </c>
      <c r="I134" s="130"/>
      <c r="J134" s="130"/>
      <c r="K134" s="130">
        <f t="shared" si="31"/>
        <v>86</v>
      </c>
      <c r="L134" s="131">
        <f t="shared" si="32"/>
        <v>4</v>
      </c>
      <c r="M134" s="130"/>
      <c r="N134" s="148">
        <f t="shared" si="33"/>
        <v>4.4444444444444446</v>
      </c>
      <c r="O134" s="132"/>
      <c r="P134" s="172" t="s">
        <v>13</v>
      </c>
      <c r="Q134" s="430" t="s">
        <v>173</v>
      </c>
      <c r="R134" s="430"/>
      <c r="S134" s="430" t="s">
        <v>173</v>
      </c>
      <c r="T134" s="433"/>
      <c r="U134" s="433"/>
      <c r="V134" s="433"/>
      <c r="W134" s="433"/>
      <c r="X134" s="433"/>
      <c r="Y134" s="433"/>
      <c r="Z134" s="433"/>
      <c r="AA134" s="433"/>
      <c r="AB134" s="428"/>
      <c r="AC134" s="428"/>
    </row>
    <row r="135" spans="1:29" x14ac:dyDescent="0.25">
      <c r="A135" s="143" t="s">
        <v>335</v>
      </c>
      <c r="B135" s="144">
        <v>6</v>
      </c>
      <c r="C135" s="144" t="s">
        <v>274</v>
      </c>
      <c r="D135" s="178" t="s">
        <v>336</v>
      </c>
      <c r="E135" s="131">
        <v>3</v>
      </c>
      <c r="F135" s="130">
        <f t="shared" si="29"/>
        <v>90</v>
      </c>
      <c r="G135" s="130">
        <f t="shared" si="30"/>
        <v>6</v>
      </c>
      <c r="H135" s="130">
        <v>4</v>
      </c>
      <c r="I135" s="130"/>
      <c r="J135" s="130">
        <v>2</v>
      </c>
      <c r="K135" s="130">
        <f t="shared" si="31"/>
        <v>84</v>
      </c>
      <c r="L135" s="131">
        <f t="shared" si="32"/>
        <v>6</v>
      </c>
      <c r="M135" s="130"/>
      <c r="N135" s="148">
        <f t="shared" si="33"/>
        <v>6.666666666666667</v>
      </c>
      <c r="O135" s="132"/>
      <c r="P135" s="130" t="s">
        <v>13</v>
      </c>
      <c r="Q135" s="430" t="s">
        <v>173</v>
      </c>
      <c r="R135" s="430" t="s">
        <v>185</v>
      </c>
      <c r="S135" s="430" t="s">
        <v>184</v>
      </c>
      <c r="T135" s="432"/>
      <c r="U135" s="432"/>
      <c r="V135" s="433"/>
      <c r="W135" s="433"/>
      <c r="X135" s="433"/>
      <c r="Y135" s="433"/>
      <c r="Z135" s="433"/>
      <c r="AA135" s="433"/>
      <c r="AB135" s="428"/>
      <c r="AC135" s="428"/>
    </row>
    <row r="136" spans="1:29" ht="14.25" customHeight="1" x14ac:dyDescent="0.25">
      <c r="A136" s="143"/>
      <c r="B136" s="144">
        <v>7</v>
      </c>
      <c r="C136" s="130" t="s">
        <v>280</v>
      </c>
      <c r="D136" s="176" t="s">
        <v>281</v>
      </c>
      <c r="E136" s="131">
        <v>4</v>
      </c>
      <c r="F136" s="130">
        <f t="shared" si="29"/>
        <v>120</v>
      </c>
      <c r="G136" s="130">
        <f t="shared" si="30"/>
        <v>8</v>
      </c>
      <c r="H136" s="130">
        <v>4</v>
      </c>
      <c r="I136" s="130"/>
      <c r="J136" s="130">
        <v>4</v>
      </c>
      <c r="K136" s="130">
        <f t="shared" si="31"/>
        <v>112</v>
      </c>
      <c r="L136" s="131">
        <f t="shared" si="32"/>
        <v>8</v>
      </c>
      <c r="M136" s="130"/>
      <c r="N136" s="148">
        <f t="shared" si="33"/>
        <v>6.666666666666667</v>
      </c>
      <c r="O136" s="132"/>
      <c r="P136" s="130" t="s">
        <v>13</v>
      </c>
      <c r="Q136" s="430" t="s">
        <v>173</v>
      </c>
      <c r="R136" s="430" t="s">
        <v>173</v>
      </c>
      <c r="S136" s="430" t="s">
        <v>174</v>
      </c>
      <c r="T136" s="432"/>
      <c r="U136" s="432"/>
      <c r="V136" s="433"/>
      <c r="W136" s="433"/>
      <c r="X136" s="433"/>
      <c r="Y136" s="433"/>
      <c r="Z136" s="433"/>
      <c r="AA136" s="433"/>
      <c r="AB136" s="428"/>
      <c r="AC136" s="428"/>
    </row>
    <row r="137" spans="1:29" ht="14.25" customHeight="1" x14ac:dyDescent="0.25">
      <c r="A137" s="143"/>
      <c r="B137" s="186">
        <v>8</v>
      </c>
      <c r="C137" s="187" t="s">
        <v>280</v>
      </c>
      <c r="D137" s="188" t="s">
        <v>281</v>
      </c>
      <c r="E137" s="131">
        <v>4</v>
      </c>
      <c r="F137" s="130">
        <f t="shared" si="29"/>
        <v>120</v>
      </c>
      <c r="G137" s="130">
        <f t="shared" si="30"/>
        <v>8</v>
      </c>
      <c r="H137" s="130">
        <v>4</v>
      </c>
      <c r="I137" s="130"/>
      <c r="J137" s="130">
        <v>4</v>
      </c>
      <c r="K137" s="130">
        <f>F137-G137</f>
        <v>112</v>
      </c>
      <c r="L137" s="131">
        <f t="shared" si="32"/>
        <v>8</v>
      </c>
      <c r="M137" s="130"/>
      <c r="N137" s="148">
        <f>G137/F137*100</f>
        <v>6.666666666666667</v>
      </c>
      <c r="O137" s="132"/>
      <c r="P137" s="130" t="s">
        <v>13</v>
      </c>
      <c r="Q137" s="430" t="s">
        <v>173</v>
      </c>
      <c r="R137" s="430" t="s">
        <v>173</v>
      </c>
      <c r="S137" s="430" t="s">
        <v>174</v>
      </c>
      <c r="T137" s="432"/>
      <c r="U137" s="432"/>
      <c r="V137" s="433"/>
      <c r="W137" s="433"/>
      <c r="X137" s="433"/>
      <c r="Y137" s="433"/>
      <c r="Z137" s="433"/>
      <c r="AA137" s="433"/>
      <c r="AB137" s="428"/>
      <c r="AC137" s="428"/>
    </row>
    <row r="138" spans="1:29" ht="14.25" customHeight="1" x14ac:dyDescent="0.25">
      <c r="A138" s="143" t="s">
        <v>337</v>
      </c>
      <c r="B138" s="83"/>
      <c r="C138" s="83"/>
      <c r="D138" s="181" t="s">
        <v>325</v>
      </c>
      <c r="E138" s="83"/>
      <c r="F138" s="130"/>
      <c r="G138" s="130"/>
      <c r="H138" s="130"/>
      <c r="I138" s="130"/>
      <c r="J138" s="130"/>
      <c r="K138" s="130"/>
      <c r="L138" s="131"/>
      <c r="M138" s="130"/>
      <c r="N138" s="148"/>
      <c r="O138" s="132"/>
      <c r="P138" s="83"/>
      <c r="T138" s="432"/>
      <c r="U138" s="432"/>
      <c r="V138" s="433"/>
      <c r="W138" s="433"/>
      <c r="X138" s="433"/>
      <c r="Y138" s="433"/>
      <c r="Z138" s="433"/>
      <c r="AA138" s="433"/>
      <c r="AB138" s="428"/>
      <c r="AC138" s="428"/>
    </row>
    <row r="139" spans="1:29" ht="14.25" customHeight="1" x14ac:dyDescent="0.25">
      <c r="A139" s="143" t="s">
        <v>338</v>
      </c>
      <c r="B139" s="83"/>
      <c r="C139" s="83"/>
      <c r="D139" s="185" t="s">
        <v>154</v>
      </c>
      <c r="E139" s="83"/>
      <c r="F139" s="130"/>
      <c r="G139" s="130"/>
      <c r="H139" s="130"/>
      <c r="I139" s="130"/>
      <c r="J139" s="130"/>
      <c r="K139" s="130"/>
      <c r="L139" s="131"/>
      <c r="M139" s="130"/>
      <c r="N139" s="148"/>
      <c r="O139" s="132"/>
      <c r="P139" s="83"/>
      <c r="Q139" s="2"/>
      <c r="R139" s="432"/>
      <c r="S139" s="432"/>
      <c r="T139" s="432"/>
      <c r="U139" s="432"/>
      <c r="V139" s="433"/>
      <c r="W139" s="433"/>
      <c r="X139" s="433"/>
      <c r="Y139" s="433"/>
      <c r="Z139" s="433"/>
      <c r="AA139" s="433"/>
      <c r="AB139" s="428"/>
      <c r="AC139" s="428"/>
    </row>
    <row r="140" spans="1:29" ht="14.25" customHeight="1" x14ac:dyDescent="0.25">
      <c r="A140" s="143" t="s">
        <v>339</v>
      </c>
      <c r="B140" s="144"/>
      <c r="C140" s="144"/>
      <c r="D140" s="185" t="s">
        <v>153</v>
      </c>
      <c r="E140" s="131"/>
      <c r="F140" s="130"/>
      <c r="G140" s="130"/>
      <c r="H140" s="130"/>
      <c r="I140" s="130"/>
      <c r="J140" s="130"/>
      <c r="K140" s="130"/>
      <c r="L140" s="131"/>
      <c r="M140" s="130"/>
      <c r="N140" s="148"/>
      <c r="O140" s="132"/>
      <c r="P140" s="130"/>
      <c r="Q140" s="2"/>
      <c r="R140" s="432"/>
      <c r="S140" s="432"/>
      <c r="T140" s="432"/>
      <c r="U140" s="432"/>
      <c r="V140" s="433"/>
      <c r="W140" s="433"/>
      <c r="X140" s="433"/>
      <c r="Y140" s="433"/>
      <c r="Z140" s="433"/>
      <c r="AA140" s="433"/>
      <c r="AB140" s="428"/>
      <c r="AC140" s="428"/>
    </row>
    <row r="141" spans="1:29" ht="14.25" customHeight="1" x14ac:dyDescent="0.25">
      <c r="A141" s="143" t="s">
        <v>340</v>
      </c>
      <c r="B141" s="144"/>
      <c r="C141" s="144"/>
      <c r="D141" s="181" t="s">
        <v>225</v>
      </c>
      <c r="E141" s="131"/>
      <c r="F141" s="130"/>
      <c r="G141" s="130"/>
      <c r="H141" s="130"/>
      <c r="I141" s="130"/>
      <c r="J141" s="130"/>
      <c r="K141" s="130"/>
      <c r="L141" s="131"/>
      <c r="M141" s="130"/>
      <c r="N141" s="148"/>
      <c r="O141" s="132"/>
      <c r="P141" s="130"/>
      <c r="Q141" s="2"/>
      <c r="R141" s="432"/>
      <c r="S141" s="432"/>
      <c r="T141" s="432"/>
      <c r="U141" s="432"/>
      <c r="V141" s="433"/>
      <c r="W141" s="433"/>
      <c r="X141" s="433"/>
      <c r="Y141" s="433"/>
      <c r="Z141" s="433"/>
      <c r="AA141" s="433"/>
      <c r="AB141" s="428"/>
      <c r="AC141" s="428"/>
    </row>
    <row r="142" spans="1:29" ht="15" customHeight="1" x14ac:dyDescent="0.25">
      <c r="A142" s="179" t="s">
        <v>295</v>
      </c>
      <c r="B142" s="144"/>
      <c r="C142" s="83"/>
      <c r="D142" s="158" t="s">
        <v>279</v>
      </c>
      <c r="E142" s="131"/>
      <c r="F142" s="130"/>
      <c r="G142" s="130"/>
      <c r="H142" s="130"/>
      <c r="I142" s="130"/>
      <c r="J142" s="130"/>
      <c r="K142" s="130"/>
      <c r="L142" s="131"/>
      <c r="M142" s="130"/>
      <c r="N142" s="148"/>
      <c r="O142" s="132"/>
      <c r="P142" s="130"/>
      <c r="Q142" s="2"/>
      <c r="R142" s="432"/>
      <c r="S142" s="432"/>
      <c r="T142" s="432"/>
      <c r="U142" s="432"/>
      <c r="V142" s="433"/>
      <c r="W142" s="433"/>
      <c r="X142" s="433"/>
      <c r="Y142" s="433"/>
      <c r="Z142" s="433"/>
      <c r="AA142" s="433"/>
      <c r="AB142" s="428"/>
      <c r="AC142" s="428"/>
    </row>
    <row r="143" spans="1:29" ht="15" customHeight="1" thickBot="1" x14ac:dyDescent="0.25">
      <c r="C143" s="75"/>
      <c r="D143" s="153" t="s">
        <v>18</v>
      </c>
      <c r="E143" s="154">
        <f>SUM(E130:E142)</f>
        <v>30</v>
      </c>
      <c r="F143" s="155">
        <f>SUM(F130:F142)</f>
        <v>900</v>
      </c>
      <c r="G143" s="155">
        <f>SUM(G130:G142)</f>
        <v>48</v>
      </c>
      <c r="H143" s="155">
        <f>SUM(H131:H142)</f>
        <v>30</v>
      </c>
      <c r="I143" s="155">
        <f>SUM(I131:I142)</f>
        <v>0</v>
      </c>
      <c r="J143" s="155">
        <f>SUM(J131:J142)</f>
        <v>18</v>
      </c>
      <c r="K143" s="155">
        <f>SUM(K130:K142)</f>
        <v>852</v>
      </c>
      <c r="L143" s="155">
        <f>SUM(L131:L142)</f>
        <v>48</v>
      </c>
      <c r="M143" s="155"/>
      <c r="N143" s="156"/>
      <c r="O143" s="6"/>
      <c r="P143" s="6"/>
      <c r="Q143" s="2"/>
      <c r="R143" s="433"/>
      <c r="S143" s="433"/>
      <c r="T143" s="433"/>
      <c r="U143" s="433"/>
      <c r="V143" s="433"/>
      <c r="W143" s="433"/>
      <c r="X143" s="433"/>
      <c r="Y143" s="433"/>
      <c r="Z143" s="433"/>
      <c r="AA143" s="433"/>
      <c r="AB143" s="433"/>
      <c r="AC143" s="433"/>
    </row>
    <row r="144" spans="1:29" ht="15" customHeight="1" x14ac:dyDescent="0.2">
      <c r="C144" s="75"/>
      <c r="D144" s="7" t="s">
        <v>19</v>
      </c>
      <c r="E144" s="6">
        <f>30-E143</f>
        <v>0</v>
      </c>
      <c r="F144" s="6"/>
      <c r="G144" s="6"/>
      <c r="H144" s="6"/>
      <c r="I144" s="6"/>
      <c r="J144" s="6"/>
      <c r="K144" s="6"/>
      <c r="L144" s="6"/>
      <c r="M144" s="6"/>
      <c r="N144" s="157" t="s">
        <v>265</v>
      </c>
      <c r="O144" s="6"/>
      <c r="P144" s="6"/>
      <c r="Q144" s="2"/>
      <c r="R144" s="433"/>
      <c r="S144" s="433"/>
      <c r="T144" s="433"/>
      <c r="U144" s="433"/>
      <c r="V144" s="433"/>
      <c r="W144" s="433"/>
      <c r="X144" s="433"/>
      <c r="Y144" s="433"/>
      <c r="Z144" s="433"/>
      <c r="AA144" s="433"/>
      <c r="AB144" s="433"/>
      <c r="AC144" s="433"/>
    </row>
    <row r="145" spans="1:29" ht="15" customHeight="1" x14ac:dyDescent="0.2">
      <c r="C145" s="75"/>
      <c r="D145" s="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2"/>
      <c r="R145" s="433"/>
      <c r="S145" s="433"/>
      <c r="T145" s="433"/>
      <c r="U145" s="433"/>
      <c r="V145" s="433"/>
      <c r="W145" s="433"/>
      <c r="X145" s="433"/>
      <c r="Y145" s="433"/>
      <c r="Z145" s="433"/>
      <c r="AA145" s="433"/>
      <c r="AB145" s="433"/>
      <c r="AC145" s="433"/>
    </row>
    <row r="146" spans="1:29" ht="12.75" x14ac:dyDescent="0.2">
      <c r="C146" s="75"/>
      <c r="D146" s="142" t="s">
        <v>30</v>
      </c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2"/>
      <c r="R146" s="433"/>
      <c r="S146" s="433"/>
      <c r="T146" s="433"/>
      <c r="U146" s="433"/>
      <c r="V146" s="433"/>
      <c r="W146" s="433"/>
      <c r="X146" s="433"/>
      <c r="Y146" s="433"/>
      <c r="Z146" s="433"/>
      <c r="AA146" s="433"/>
      <c r="AB146" s="433"/>
      <c r="AC146" s="433"/>
    </row>
    <row r="147" spans="1:29" ht="10.5" customHeight="1" x14ac:dyDescent="0.2">
      <c r="C147" s="75"/>
      <c r="D147" s="903" t="s">
        <v>1</v>
      </c>
      <c r="E147" s="898" t="s">
        <v>2</v>
      </c>
      <c r="F147" s="902" t="s">
        <v>3</v>
      </c>
      <c r="G147" s="902"/>
      <c r="H147" s="902"/>
      <c r="I147" s="902"/>
      <c r="J147" s="902"/>
      <c r="K147" s="899"/>
      <c r="L147" s="898" t="s">
        <v>199</v>
      </c>
      <c r="M147" s="898" t="s">
        <v>200</v>
      </c>
      <c r="N147" s="898" t="s">
        <v>4</v>
      </c>
      <c r="O147" s="4"/>
      <c r="P147" s="4"/>
      <c r="Q147" s="2"/>
      <c r="R147" s="433"/>
      <c r="S147" s="433"/>
      <c r="T147" s="433"/>
      <c r="U147" s="433"/>
      <c r="V147" s="433"/>
      <c r="W147" s="433"/>
      <c r="X147" s="433"/>
      <c r="Y147" s="433"/>
      <c r="Z147" s="433"/>
      <c r="AA147" s="433"/>
      <c r="AB147" s="433"/>
      <c r="AC147" s="433"/>
    </row>
    <row r="148" spans="1:29" ht="10.5" customHeight="1" x14ac:dyDescent="0.2">
      <c r="C148" s="75"/>
      <c r="D148" s="903"/>
      <c r="E148" s="898"/>
      <c r="F148" s="898" t="s">
        <v>5</v>
      </c>
      <c r="G148" s="900" t="s">
        <v>6</v>
      </c>
      <c r="H148" s="900"/>
      <c r="I148" s="900"/>
      <c r="J148" s="900"/>
      <c r="K148" s="898" t="s">
        <v>21</v>
      </c>
      <c r="L148" s="898"/>
      <c r="M148" s="898"/>
      <c r="N148" s="898"/>
      <c r="O148" s="4"/>
      <c r="P148" s="4"/>
      <c r="Q148" s="2"/>
      <c r="R148" s="433"/>
      <c r="S148" s="433"/>
      <c r="T148" s="433"/>
      <c r="U148" s="433"/>
      <c r="V148" s="433"/>
      <c r="W148" s="433"/>
      <c r="X148" s="433"/>
      <c r="Y148" s="433"/>
      <c r="Z148" s="433"/>
      <c r="AA148" s="433"/>
      <c r="AB148" s="433"/>
      <c r="AC148" s="433"/>
    </row>
    <row r="149" spans="1:29" ht="10.5" customHeight="1" x14ac:dyDescent="0.2">
      <c r="C149" s="75"/>
      <c r="D149" s="903"/>
      <c r="E149" s="898"/>
      <c r="F149" s="899"/>
      <c r="G149" s="898" t="s">
        <v>8</v>
      </c>
      <c r="H149" s="902" t="s">
        <v>9</v>
      </c>
      <c r="I149" s="899"/>
      <c r="J149" s="899"/>
      <c r="K149" s="899"/>
      <c r="L149" s="898"/>
      <c r="M149" s="898"/>
      <c r="N149" s="898"/>
      <c r="O149" s="4"/>
      <c r="P149" s="4"/>
      <c r="Q149" s="2"/>
      <c r="R149" s="433"/>
      <c r="S149" s="433"/>
      <c r="T149" s="433"/>
      <c r="U149" s="433"/>
      <c r="V149" s="433"/>
      <c r="W149" s="433"/>
      <c r="X149" s="433"/>
      <c r="Y149" s="433"/>
      <c r="Z149" s="433"/>
      <c r="AA149" s="433"/>
      <c r="AB149" s="433"/>
      <c r="AC149" s="433"/>
    </row>
    <row r="150" spans="1:29" ht="10.5" customHeight="1" x14ac:dyDescent="0.2">
      <c r="C150" s="75"/>
      <c r="D150" s="903"/>
      <c r="E150" s="898"/>
      <c r="F150" s="899"/>
      <c r="G150" s="901"/>
      <c r="H150" s="898" t="s">
        <v>10</v>
      </c>
      <c r="I150" s="898" t="s">
        <v>11</v>
      </c>
      <c r="J150" s="898" t="s">
        <v>12</v>
      </c>
      <c r="K150" s="899"/>
      <c r="L150" s="898"/>
      <c r="M150" s="898"/>
      <c r="N150" s="898"/>
      <c r="O150" s="4"/>
      <c r="P150" s="4"/>
      <c r="Q150" s="2"/>
      <c r="R150" s="4"/>
      <c r="S150" s="4"/>
      <c r="T150" s="907"/>
      <c r="U150" s="904"/>
      <c r="V150" s="904"/>
      <c r="W150" s="904"/>
      <c r="X150" s="904"/>
      <c r="Y150" s="904"/>
      <c r="Z150" s="904"/>
      <c r="AA150" s="904"/>
      <c r="AB150" s="904"/>
      <c r="AC150" s="904"/>
    </row>
    <row r="151" spans="1:29" ht="10.5" customHeight="1" x14ac:dyDescent="0.2">
      <c r="C151" s="75"/>
      <c r="D151" s="903"/>
      <c r="E151" s="898"/>
      <c r="F151" s="899"/>
      <c r="G151" s="901"/>
      <c r="H151" s="898"/>
      <c r="I151" s="898"/>
      <c r="J151" s="898"/>
      <c r="K151" s="899"/>
      <c r="L151" s="898"/>
      <c r="M151" s="898"/>
      <c r="N151" s="898"/>
      <c r="O151" s="4"/>
      <c r="P151" s="4"/>
      <c r="Q151" s="2"/>
      <c r="R151" s="4"/>
      <c r="S151" s="4"/>
      <c r="T151" s="907"/>
      <c r="U151" s="904"/>
      <c r="V151" s="904"/>
      <c r="W151" s="904"/>
      <c r="X151" s="904"/>
      <c r="Y151" s="904"/>
      <c r="Z151" s="904"/>
      <c r="AA151" s="904"/>
      <c r="AB151" s="904"/>
      <c r="AC151" s="904"/>
    </row>
    <row r="152" spans="1:29" ht="10.5" customHeight="1" x14ac:dyDescent="0.25">
      <c r="C152" s="75"/>
      <c r="D152" s="903"/>
      <c r="E152" s="898"/>
      <c r="F152" s="899"/>
      <c r="G152" s="901"/>
      <c r="H152" s="898"/>
      <c r="I152" s="898"/>
      <c r="J152" s="898"/>
      <c r="K152" s="899"/>
      <c r="L152" s="898"/>
      <c r="M152" s="898"/>
      <c r="N152" s="898"/>
      <c r="O152" s="4"/>
      <c r="P152" s="4"/>
      <c r="Q152" s="2"/>
      <c r="R152" s="4"/>
      <c r="S152" s="4"/>
      <c r="T152" s="907"/>
      <c r="U152" s="904"/>
      <c r="V152" s="904"/>
      <c r="W152" s="904"/>
      <c r="X152" s="904"/>
      <c r="Y152" s="904"/>
      <c r="Z152" s="904"/>
      <c r="AA152" s="904"/>
      <c r="AB152" s="428"/>
      <c r="AC152" s="428"/>
    </row>
    <row r="153" spans="1:29" ht="10.5" customHeight="1" x14ac:dyDescent="0.25">
      <c r="C153" s="75"/>
      <c r="D153" s="903"/>
      <c r="E153" s="898"/>
      <c r="F153" s="899"/>
      <c r="G153" s="901"/>
      <c r="H153" s="898"/>
      <c r="I153" s="898"/>
      <c r="J153" s="898"/>
      <c r="K153" s="899"/>
      <c r="L153" s="898"/>
      <c r="M153" s="898"/>
      <c r="N153" s="898"/>
      <c r="O153" s="4"/>
      <c r="P153" s="4"/>
      <c r="Q153" s="427" t="s">
        <v>414</v>
      </c>
      <c r="R153" s="427" t="s">
        <v>415</v>
      </c>
      <c r="S153" t="s">
        <v>416</v>
      </c>
      <c r="T153" s="907"/>
      <c r="U153" s="428"/>
      <c r="V153" s="428"/>
      <c r="W153" s="428"/>
      <c r="X153" s="428"/>
      <c r="Y153" s="428"/>
      <c r="Z153" s="428"/>
      <c r="AA153" s="428"/>
      <c r="AB153" s="429"/>
      <c r="AC153" s="429"/>
    </row>
    <row r="154" spans="1:29" ht="26.25" x14ac:dyDescent="0.25">
      <c r="A154" s="143" t="s">
        <v>345</v>
      </c>
      <c r="B154" s="130">
        <v>1</v>
      </c>
      <c r="C154" s="130" t="s">
        <v>274</v>
      </c>
      <c r="D154" s="158" t="s">
        <v>246</v>
      </c>
      <c r="E154" s="131">
        <v>3</v>
      </c>
      <c r="F154" s="130">
        <f t="shared" ref="F154:F162" si="34">E154*30</f>
        <v>90</v>
      </c>
      <c r="G154" s="130">
        <f>H154+I154+J154</f>
        <v>4</v>
      </c>
      <c r="H154" s="130">
        <v>4</v>
      </c>
      <c r="I154" s="130"/>
      <c r="J154" s="130"/>
      <c r="K154" s="130">
        <f t="shared" ref="K154:K162" si="35">F154-G154</f>
        <v>86</v>
      </c>
      <c r="L154" s="131">
        <f t="shared" ref="L154:L162" si="36">H154+J154+I154</f>
        <v>4</v>
      </c>
      <c r="M154" s="130"/>
      <c r="N154" s="148">
        <f>G154/F154*100</f>
        <v>4.4444444444444446</v>
      </c>
      <c r="O154" s="132"/>
      <c r="P154" s="130" t="s">
        <v>256</v>
      </c>
      <c r="Q154" s="430" t="s">
        <v>173</v>
      </c>
      <c r="R154" s="430"/>
      <c r="S154" s="430" t="s">
        <v>173</v>
      </c>
      <c r="T154" s="432"/>
      <c r="U154" s="432"/>
      <c r="V154" s="428"/>
      <c r="W154" s="428"/>
      <c r="X154" s="428"/>
      <c r="Y154" s="428"/>
      <c r="Z154" s="428"/>
      <c r="AA154" s="428"/>
      <c r="AB154" s="428"/>
      <c r="AC154" s="428"/>
    </row>
    <row r="155" spans="1:29" ht="26.25" x14ac:dyDescent="0.25">
      <c r="A155" s="143" t="s">
        <v>346</v>
      </c>
      <c r="B155" s="130"/>
      <c r="C155" s="130" t="s">
        <v>274</v>
      </c>
      <c r="D155" s="158" t="s">
        <v>247</v>
      </c>
      <c r="E155" s="131">
        <v>1</v>
      </c>
      <c r="F155" s="130">
        <f t="shared" si="34"/>
        <v>30</v>
      </c>
      <c r="G155" s="130">
        <f t="shared" ref="G155:G162" si="37">H155+I155+J155</f>
        <v>4</v>
      </c>
      <c r="H155" s="130"/>
      <c r="I155" s="130"/>
      <c r="J155" s="130">
        <v>4</v>
      </c>
      <c r="K155" s="130">
        <f t="shared" si="35"/>
        <v>26</v>
      </c>
      <c r="L155" s="131">
        <f t="shared" si="36"/>
        <v>4</v>
      </c>
      <c r="M155" s="130"/>
      <c r="N155" s="148">
        <f t="shared" ref="N155:N162" si="38">G155/F155*100</f>
        <v>13.333333333333334</v>
      </c>
      <c r="O155" s="132"/>
      <c r="P155" s="130" t="s">
        <v>17</v>
      </c>
      <c r="Q155" s="430"/>
      <c r="R155" s="430" t="s">
        <v>173</v>
      </c>
      <c r="S155" s="430" t="s">
        <v>173</v>
      </c>
      <c r="T155" s="432"/>
      <c r="U155" s="432"/>
      <c r="V155" s="433"/>
      <c r="W155" s="433"/>
      <c r="X155" s="433"/>
      <c r="Y155" s="433"/>
      <c r="Z155" s="433"/>
      <c r="AA155" s="433"/>
      <c r="AB155" s="428"/>
      <c r="AC155" s="428"/>
    </row>
    <row r="156" spans="1:29" x14ac:dyDescent="0.25">
      <c r="A156" s="143" t="s">
        <v>347</v>
      </c>
      <c r="B156" s="130">
        <v>2</v>
      </c>
      <c r="C156" s="130" t="s">
        <v>274</v>
      </c>
      <c r="D156" s="178" t="s">
        <v>357</v>
      </c>
      <c r="E156" s="131">
        <v>3</v>
      </c>
      <c r="F156" s="130">
        <f t="shared" si="34"/>
        <v>90</v>
      </c>
      <c r="G156" s="130">
        <f t="shared" si="37"/>
        <v>4</v>
      </c>
      <c r="H156" s="130">
        <v>4</v>
      </c>
      <c r="I156" s="130"/>
      <c r="J156" s="130"/>
      <c r="K156" s="130">
        <f t="shared" si="35"/>
        <v>86</v>
      </c>
      <c r="L156" s="131">
        <f t="shared" si="36"/>
        <v>4</v>
      </c>
      <c r="M156" s="130"/>
      <c r="N156" s="148">
        <f t="shared" si="38"/>
        <v>4.4444444444444446</v>
      </c>
      <c r="O156" s="132"/>
      <c r="P156" s="130" t="s">
        <v>13</v>
      </c>
      <c r="Q156" s="430" t="s">
        <v>173</v>
      </c>
      <c r="R156" s="430"/>
      <c r="S156" s="430" t="s">
        <v>173</v>
      </c>
      <c r="T156" s="432"/>
      <c r="U156" s="432"/>
      <c r="V156" s="433"/>
      <c r="W156" s="433"/>
      <c r="X156" s="433"/>
      <c r="Y156" s="433"/>
      <c r="Z156" s="433"/>
      <c r="AA156" s="433"/>
      <c r="AB156" s="428"/>
      <c r="AC156" s="428"/>
    </row>
    <row r="157" spans="1:29" x14ac:dyDescent="0.25">
      <c r="A157" s="143" t="s">
        <v>348</v>
      </c>
      <c r="B157" s="130">
        <v>3</v>
      </c>
      <c r="C157" s="130" t="s">
        <v>274</v>
      </c>
      <c r="D157" s="158" t="s">
        <v>248</v>
      </c>
      <c r="E157" s="131">
        <v>3</v>
      </c>
      <c r="F157" s="130">
        <f t="shared" si="34"/>
        <v>90</v>
      </c>
      <c r="G157" s="130">
        <f t="shared" si="37"/>
        <v>4</v>
      </c>
      <c r="H157" s="130">
        <v>4</v>
      </c>
      <c r="I157" s="130"/>
      <c r="J157" s="130"/>
      <c r="K157" s="130">
        <f t="shared" si="35"/>
        <v>86</v>
      </c>
      <c r="L157" s="131">
        <f t="shared" si="36"/>
        <v>4</v>
      </c>
      <c r="M157" s="130"/>
      <c r="N157" s="148">
        <f t="shared" si="38"/>
        <v>4.4444444444444446</v>
      </c>
      <c r="O157" s="132"/>
      <c r="P157" s="130" t="s">
        <v>13</v>
      </c>
      <c r="Q157" s="430" t="s">
        <v>173</v>
      </c>
      <c r="R157" s="430"/>
      <c r="S157" s="430" t="s">
        <v>173</v>
      </c>
      <c r="T157" s="433"/>
      <c r="U157" s="433"/>
      <c r="V157" s="433"/>
      <c r="W157" s="433"/>
      <c r="X157" s="433"/>
      <c r="Y157" s="433"/>
      <c r="Z157" s="433"/>
      <c r="AA157" s="433"/>
      <c r="AB157" s="428"/>
      <c r="AC157" s="428"/>
    </row>
    <row r="158" spans="1:29" ht="25.5" x14ac:dyDescent="0.25">
      <c r="A158" s="143" t="s">
        <v>349</v>
      </c>
      <c r="B158" s="130">
        <v>4</v>
      </c>
      <c r="C158" s="130" t="s">
        <v>274</v>
      </c>
      <c r="D158" s="177" t="s">
        <v>358</v>
      </c>
      <c r="E158" s="131">
        <v>4</v>
      </c>
      <c r="F158" s="130">
        <f t="shared" si="34"/>
        <v>120</v>
      </c>
      <c r="G158" s="130">
        <f t="shared" si="37"/>
        <v>4</v>
      </c>
      <c r="H158" s="130">
        <v>4</v>
      </c>
      <c r="I158" s="130"/>
      <c r="J158" s="130"/>
      <c r="K158" s="130">
        <f t="shared" si="35"/>
        <v>116</v>
      </c>
      <c r="L158" s="131">
        <f t="shared" si="36"/>
        <v>4</v>
      </c>
      <c r="M158" s="130"/>
      <c r="N158" s="148">
        <f t="shared" si="38"/>
        <v>3.3333333333333335</v>
      </c>
      <c r="O158" s="132"/>
      <c r="P158" s="130" t="s">
        <v>256</v>
      </c>
      <c r="Q158" s="430" t="s">
        <v>173</v>
      </c>
      <c r="R158" s="430"/>
      <c r="S158" s="430" t="s">
        <v>173</v>
      </c>
      <c r="T158" s="433"/>
      <c r="U158" s="433"/>
      <c r="V158" s="433"/>
      <c r="W158" s="433"/>
      <c r="X158" s="433"/>
      <c r="Y158" s="433"/>
      <c r="Z158" s="433"/>
      <c r="AA158" s="433"/>
      <c r="AB158" s="428"/>
      <c r="AC158" s="428"/>
    </row>
    <row r="159" spans="1:29" x14ac:dyDescent="0.25">
      <c r="A159" s="143" t="s">
        <v>350</v>
      </c>
      <c r="B159" s="130">
        <v>5</v>
      </c>
      <c r="C159" s="130" t="s">
        <v>274</v>
      </c>
      <c r="D159" s="178" t="s">
        <v>341</v>
      </c>
      <c r="E159" s="131">
        <v>3</v>
      </c>
      <c r="F159" s="130">
        <f t="shared" si="34"/>
        <v>90</v>
      </c>
      <c r="G159" s="130">
        <f t="shared" si="37"/>
        <v>4</v>
      </c>
      <c r="H159" s="130">
        <v>4</v>
      </c>
      <c r="I159" s="130"/>
      <c r="J159" s="130"/>
      <c r="K159" s="130">
        <f t="shared" si="35"/>
        <v>86</v>
      </c>
      <c r="L159" s="131">
        <f t="shared" si="36"/>
        <v>4</v>
      </c>
      <c r="M159" s="130"/>
      <c r="N159" s="148">
        <f t="shared" si="38"/>
        <v>4.4444444444444446</v>
      </c>
      <c r="O159" s="132"/>
      <c r="P159" s="130" t="s">
        <v>256</v>
      </c>
      <c r="Q159" s="431" t="s">
        <v>173</v>
      </c>
      <c r="R159" s="431"/>
      <c r="S159" s="431" t="s">
        <v>173</v>
      </c>
      <c r="T159" s="432"/>
      <c r="U159" s="440"/>
      <c r="V159" s="428"/>
      <c r="W159" s="428"/>
      <c r="X159" s="428"/>
      <c r="Y159" s="428"/>
      <c r="Z159" s="428"/>
      <c r="AA159" s="428"/>
      <c r="AB159" s="428"/>
      <c r="AC159" s="428"/>
    </row>
    <row r="160" spans="1:29" x14ac:dyDescent="0.25">
      <c r="A160" s="143"/>
      <c r="B160" s="144">
        <v>6</v>
      </c>
      <c r="C160" s="130" t="s">
        <v>280</v>
      </c>
      <c r="D160" s="176" t="s">
        <v>281</v>
      </c>
      <c r="E160" s="131">
        <v>4</v>
      </c>
      <c r="F160" s="130">
        <f t="shared" si="34"/>
        <v>120</v>
      </c>
      <c r="G160" s="130">
        <f t="shared" si="37"/>
        <v>8</v>
      </c>
      <c r="H160" s="130">
        <v>4</v>
      </c>
      <c r="I160" s="130"/>
      <c r="J160" s="130">
        <v>4</v>
      </c>
      <c r="K160" s="130">
        <f t="shared" si="35"/>
        <v>112</v>
      </c>
      <c r="L160" s="131">
        <f t="shared" si="36"/>
        <v>8</v>
      </c>
      <c r="M160" s="130"/>
      <c r="N160" s="148">
        <f t="shared" si="38"/>
        <v>6.666666666666667</v>
      </c>
      <c r="O160" s="132"/>
      <c r="P160" s="130" t="s">
        <v>13</v>
      </c>
      <c r="Q160" s="431" t="s">
        <v>173</v>
      </c>
      <c r="R160" s="431" t="s">
        <v>173</v>
      </c>
      <c r="S160" s="431" t="s">
        <v>174</v>
      </c>
      <c r="T160" s="432"/>
      <c r="U160" s="440"/>
      <c r="V160" s="428"/>
      <c r="W160" s="428"/>
      <c r="X160" s="428"/>
      <c r="Y160" s="428"/>
      <c r="Z160" s="428"/>
      <c r="AA160" s="428"/>
      <c r="AB160" s="428"/>
      <c r="AC160" s="428"/>
    </row>
    <row r="161" spans="1:29" x14ac:dyDescent="0.25">
      <c r="A161" s="143"/>
      <c r="B161" s="144">
        <v>7</v>
      </c>
      <c r="C161" s="130" t="s">
        <v>280</v>
      </c>
      <c r="D161" s="176" t="s">
        <v>281</v>
      </c>
      <c r="E161" s="131">
        <v>4</v>
      </c>
      <c r="F161" s="130">
        <f t="shared" si="34"/>
        <v>120</v>
      </c>
      <c r="G161" s="130">
        <f t="shared" si="37"/>
        <v>8</v>
      </c>
      <c r="H161" s="130">
        <v>4</v>
      </c>
      <c r="I161" s="130"/>
      <c r="J161" s="130">
        <v>4</v>
      </c>
      <c r="K161" s="130">
        <f t="shared" si="35"/>
        <v>112</v>
      </c>
      <c r="L161" s="131">
        <f t="shared" si="36"/>
        <v>8</v>
      </c>
      <c r="M161" s="130"/>
      <c r="N161" s="148">
        <f t="shared" si="38"/>
        <v>6.666666666666667</v>
      </c>
      <c r="O161" s="132"/>
      <c r="P161" s="130" t="s">
        <v>13</v>
      </c>
      <c r="Q161" s="431" t="s">
        <v>173</v>
      </c>
      <c r="R161" s="431" t="s">
        <v>173</v>
      </c>
      <c r="S161" s="431" t="s">
        <v>174</v>
      </c>
      <c r="T161" s="432"/>
      <c r="U161" s="440"/>
      <c r="V161" s="428"/>
      <c r="W161" s="428"/>
      <c r="X161" s="428"/>
      <c r="Y161" s="428"/>
      <c r="Z161" s="428"/>
      <c r="AA161" s="428"/>
      <c r="AB161" s="428"/>
      <c r="AC161" s="428"/>
    </row>
    <row r="162" spans="1:29" x14ac:dyDescent="0.25">
      <c r="A162" s="143"/>
      <c r="B162" s="130">
        <v>8</v>
      </c>
      <c r="C162" s="130" t="s">
        <v>280</v>
      </c>
      <c r="D162" s="188" t="s">
        <v>281</v>
      </c>
      <c r="E162" s="131">
        <v>4</v>
      </c>
      <c r="F162" s="130">
        <f t="shared" si="34"/>
        <v>120</v>
      </c>
      <c r="G162" s="130">
        <f t="shared" si="37"/>
        <v>8</v>
      </c>
      <c r="H162" s="130">
        <v>4</v>
      </c>
      <c r="I162" s="130"/>
      <c r="J162" s="130">
        <v>4</v>
      </c>
      <c r="K162" s="130">
        <f t="shared" si="35"/>
        <v>112</v>
      </c>
      <c r="L162" s="131">
        <f t="shared" si="36"/>
        <v>8</v>
      </c>
      <c r="M162" s="130"/>
      <c r="N162" s="148">
        <f t="shared" si="38"/>
        <v>6.666666666666667</v>
      </c>
      <c r="O162" s="132"/>
      <c r="P162" s="130" t="s">
        <v>13</v>
      </c>
      <c r="Q162" s="431" t="s">
        <v>173</v>
      </c>
      <c r="R162" s="431" t="s">
        <v>173</v>
      </c>
      <c r="S162" s="431" t="s">
        <v>174</v>
      </c>
      <c r="T162" s="432"/>
      <c r="U162" s="440"/>
      <c r="V162" s="428"/>
      <c r="W162" s="428"/>
      <c r="X162" s="428"/>
      <c r="Y162" s="428"/>
      <c r="Z162" s="428"/>
      <c r="AA162" s="428"/>
      <c r="AB162" s="428"/>
      <c r="AC162" s="428"/>
    </row>
    <row r="163" spans="1:29" x14ac:dyDescent="0.25">
      <c r="A163" s="143" t="s">
        <v>351</v>
      </c>
      <c r="B163" s="130"/>
      <c r="C163" s="170"/>
      <c r="D163" s="185" t="s">
        <v>165</v>
      </c>
      <c r="E163" s="83"/>
      <c r="F163" s="130"/>
      <c r="G163" s="130"/>
      <c r="H163" s="130"/>
      <c r="I163" s="130"/>
      <c r="J163" s="130"/>
      <c r="K163" s="130"/>
      <c r="L163" s="131"/>
      <c r="M163" s="130"/>
      <c r="N163" s="148"/>
      <c r="O163" s="132"/>
      <c r="P163" s="83"/>
      <c r="T163" s="432"/>
      <c r="U163" s="440"/>
      <c r="V163" s="428"/>
      <c r="W163" s="428"/>
      <c r="X163" s="428"/>
      <c r="Y163" s="428"/>
      <c r="Z163" s="428"/>
      <c r="AA163" s="428"/>
      <c r="AB163" s="428"/>
      <c r="AC163" s="428"/>
    </row>
    <row r="164" spans="1:29" x14ac:dyDescent="0.25">
      <c r="A164" s="143" t="s">
        <v>352</v>
      </c>
      <c r="B164" s="130"/>
      <c r="C164" s="170"/>
      <c r="D164" s="185" t="s">
        <v>227</v>
      </c>
      <c r="E164" s="83"/>
      <c r="F164" s="130"/>
      <c r="G164" s="130"/>
      <c r="H164" s="130"/>
      <c r="I164" s="130"/>
      <c r="J164" s="130"/>
      <c r="K164" s="130"/>
      <c r="L164" s="131"/>
      <c r="M164" s="130"/>
      <c r="N164" s="148"/>
      <c r="O164" s="132"/>
      <c r="P164" s="83"/>
      <c r="Q164" s="2"/>
      <c r="R164" s="432"/>
      <c r="S164" s="432"/>
      <c r="T164" s="432"/>
      <c r="U164" s="440"/>
      <c r="V164" s="428"/>
      <c r="W164" s="428"/>
      <c r="X164" s="428"/>
      <c r="Y164" s="428"/>
      <c r="Z164" s="428"/>
      <c r="AA164" s="428"/>
      <c r="AB164" s="428"/>
      <c r="AC164" s="428"/>
    </row>
    <row r="165" spans="1:29" x14ac:dyDescent="0.25">
      <c r="A165" s="143" t="s">
        <v>353</v>
      </c>
      <c r="B165" s="130"/>
      <c r="C165" s="170"/>
      <c r="D165" s="185" t="s">
        <v>342</v>
      </c>
      <c r="E165" s="83"/>
      <c r="F165" s="130"/>
      <c r="G165" s="130"/>
      <c r="H165" s="130"/>
      <c r="I165" s="130"/>
      <c r="J165" s="130"/>
      <c r="K165" s="130"/>
      <c r="L165" s="131"/>
      <c r="M165" s="130"/>
      <c r="N165" s="148"/>
      <c r="O165" s="132"/>
      <c r="P165" s="83"/>
      <c r="Q165" s="2"/>
      <c r="R165" s="432"/>
      <c r="S165" s="432"/>
      <c r="T165" s="432"/>
      <c r="U165" s="440"/>
      <c r="V165" s="428"/>
      <c r="W165" s="428"/>
      <c r="X165" s="428"/>
      <c r="Y165" s="428"/>
      <c r="Z165" s="428"/>
      <c r="AA165" s="428"/>
      <c r="AB165" s="428"/>
      <c r="AC165" s="428"/>
    </row>
    <row r="166" spans="1:29" x14ac:dyDescent="0.25">
      <c r="A166" s="143" t="s">
        <v>354</v>
      </c>
      <c r="B166" s="83"/>
      <c r="C166" s="173"/>
      <c r="D166" s="185" t="s">
        <v>328</v>
      </c>
      <c r="E166" s="83"/>
      <c r="F166" s="130"/>
      <c r="G166" s="130"/>
      <c r="H166" s="130"/>
      <c r="I166" s="130"/>
      <c r="J166" s="130"/>
      <c r="K166" s="130"/>
      <c r="L166" s="131"/>
      <c r="M166" s="130"/>
      <c r="N166" s="148"/>
      <c r="O166" s="132"/>
      <c r="P166" s="83"/>
      <c r="Q166" s="2"/>
      <c r="R166" s="432"/>
      <c r="S166" s="432"/>
      <c r="T166" s="432"/>
      <c r="U166" s="440"/>
      <c r="V166" s="428"/>
      <c r="W166" s="428"/>
      <c r="X166" s="428"/>
      <c r="Y166" s="428"/>
      <c r="Z166" s="428"/>
      <c r="AA166" s="428"/>
      <c r="AB166" s="428"/>
      <c r="AC166" s="428"/>
    </row>
    <row r="167" spans="1:29" x14ac:dyDescent="0.25">
      <c r="A167" s="143" t="s">
        <v>355</v>
      </c>
      <c r="B167" s="83"/>
      <c r="C167" s="173"/>
      <c r="D167" s="185" t="s">
        <v>343</v>
      </c>
      <c r="E167" s="83"/>
      <c r="F167" s="130"/>
      <c r="G167" s="130"/>
      <c r="H167" s="130"/>
      <c r="I167" s="130"/>
      <c r="J167" s="130"/>
      <c r="K167" s="130"/>
      <c r="L167" s="131"/>
      <c r="M167" s="130"/>
      <c r="N167" s="148"/>
      <c r="O167" s="132"/>
      <c r="P167" s="83"/>
      <c r="Q167" s="2"/>
      <c r="R167" s="432"/>
      <c r="S167" s="432"/>
      <c r="T167" s="432"/>
      <c r="U167" s="440"/>
      <c r="V167" s="428"/>
      <c r="W167" s="428"/>
      <c r="X167" s="428"/>
      <c r="Y167" s="428"/>
      <c r="Z167" s="428"/>
      <c r="AA167" s="428"/>
      <c r="AB167" s="428"/>
      <c r="AC167" s="428"/>
    </row>
    <row r="168" spans="1:29" x14ac:dyDescent="0.25">
      <c r="A168" s="143" t="s">
        <v>356</v>
      </c>
      <c r="B168" s="83"/>
      <c r="C168" s="173"/>
      <c r="D168" s="185" t="s">
        <v>166</v>
      </c>
      <c r="E168" s="83"/>
      <c r="F168" s="130"/>
      <c r="G168" s="130"/>
      <c r="H168" s="130"/>
      <c r="I168" s="130"/>
      <c r="J168" s="130"/>
      <c r="K168" s="130"/>
      <c r="L168" s="131"/>
      <c r="M168" s="130"/>
      <c r="N168" s="148"/>
      <c r="O168" s="132"/>
      <c r="P168" s="83"/>
      <c r="Q168" s="2"/>
      <c r="R168" s="432"/>
      <c r="S168" s="432"/>
      <c r="T168" s="432"/>
      <c r="U168" s="440"/>
      <c r="V168" s="428"/>
      <c r="W168" s="428"/>
      <c r="X168" s="428"/>
      <c r="Y168" s="428"/>
      <c r="Z168" s="428"/>
      <c r="AA168" s="428"/>
      <c r="AB168" s="428"/>
      <c r="AC168" s="428"/>
    </row>
    <row r="169" spans="1:29" ht="15" customHeight="1" x14ac:dyDescent="0.25">
      <c r="A169" s="179" t="s">
        <v>295</v>
      </c>
      <c r="B169" s="144"/>
      <c r="C169" s="83"/>
      <c r="D169" s="158" t="s">
        <v>279</v>
      </c>
      <c r="E169" s="189"/>
      <c r="F169" s="130"/>
      <c r="G169" s="130"/>
      <c r="H169" s="130"/>
      <c r="I169" s="130"/>
      <c r="J169" s="130"/>
      <c r="K169" s="130"/>
      <c r="L169" s="131"/>
      <c r="M169" s="130"/>
      <c r="N169" s="148"/>
      <c r="O169" s="132"/>
      <c r="P169" s="189"/>
      <c r="Q169" s="2"/>
      <c r="R169" s="433"/>
      <c r="S169" s="433"/>
      <c r="T169" s="433"/>
      <c r="U169" s="433"/>
      <c r="V169" s="433"/>
      <c r="W169" s="433"/>
      <c r="X169" s="433"/>
      <c r="Y169" s="433"/>
      <c r="Z169" s="433"/>
      <c r="AA169" s="433"/>
      <c r="AB169" s="428"/>
      <c r="AC169" s="428"/>
    </row>
    <row r="170" spans="1:29" ht="15" customHeight="1" thickBot="1" x14ac:dyDescent="0.25">
      <c r="C170" s="75"/>
      <c r="D170" s="153" t="s">
        <v>18</v>
      </c>
      <c r="E170" s="154">
        <f>SUM(E154:E169)</f>
        <v>29</v>
      </c>
      <c r="F170" s="155">
        <f>SUM(F154:F169)</f>
        <v>870</v>
      </c>
      <c r="G170" s="155">
        <f t="shared" ref="G170:N170" si="39">SUM(G154:G169)</f>
        <v>48</v>
      </c>
      <c r="H170" s="155">
        <f t="shared" si="39"/>
        <v>32</v>
      </c>
      <c r="I170" s="155">
        <f t="shared" si="39"/>
        <v>0</v>
      </c>
      <c r="J170" s="155">
        <f t="shared" si="39"/>
        <v>16</v>
      </c>
      <c r="K170" s="155">
        <f>SUM(K154:K169)</f>
        <v>822</v>
      </c>
      <c r="L170" s="155">
        <f t="shared" si="39"/>
        <v>48</v>
      </c>
      <c r="M170" s="155">
        <f t="shared" si="39"/>
        <v>0</v>
      </c>
      <c r="N170" s="156">
        <f t="shared" si="39"/>
        <v>54.444444444444436</v>
      </c>
      <c r="O170" s="6"/>
      <c r="P170" s="6"/>
      <c r="Q170" s="2"/>
      <c r="R170" s="433"/>
      <c r="S170" s="433"/>
      <c r="T170" s="433"/>
      <c r="U170" s="433"/>
      <c r="V170" s="433"/>
      <c r="W170" s="433"/>
      <c r="X170" s="433"/>
      <c r="Y170" s="433"/>
      <c r="Z170" s="433"/>
      <c r="AA170" s="433"/>
      <c r="AB170" s="433"/>
      <c r="AC170" s="433"/>
    </row>
    <row r="171" spans="1:29" ht="15" customHeight="1" x14ac:dyDescent="0.2">
      <c r="C171" s="75"/>
      <c r="D171" s="7" t="s">
        <v>19</v>
      </c>
      <c r="E171" s="6">
        <f>30-E170</f>
        <v>1</v>
      </c>
      <c r="F171" s="76"/>
      <c r="G171" s="76"/>
      <c r="H171" s="76"/>
      <c r="I171" s="76"/>
      <c r="J171" s="76"/>
      <c r="K171" s="76"/>
      <c r="L171" s="76"/>
      <c r="M171" s="76"/>
      <c r="N171" s="157" t="s">
        <v>344</v>
      </c>
      <c r="O171" s="76"/>
      <c r="P171" s="76"/>
      <c r="Q171" s="2"/>
      <c r="R171" s="433"/>
      <c r="S171" s="433"/>
      <c r="T171" s="433"/>
      <c r="U171" s="433"/>
      <c r="V171" s="433"/>
      <c r="W171" s="433"/>
      <c r="X171" s="433"/>
      <c r="Y171" s="433"/>
      <c r="Z171" s="433"/>
      <c r="AA171" s="433"/>
      <c r="AB171" s="433"/>
      <c r="AC171" s="433"/>
    </row>
    <row r="172" spans="1:29" ht="12.75" x14ac:dyDescent="0.2">
      <c r="C172" s="75"/>
      <c r="D172" s="142" t="s">
        <v>31</v>
      </c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2"/>
      <c r="R172" s="433"/>
      <c r="S172" s="433"/>
      <c r="T172" s="433"/>
      <c r="U172" s="433"/>
      <c r="V172" s="433"/>
      <c r="W172" s="433"/>
      <c r="X172" s="433"/>
      <c r="Y172" s="433"/>
      <c r="Z172" s="433"/>
      <c r="AA172" s="433"/>
      <c r="AB172" s="433"/>
      <c r="AC172" s="433"/>
    </row>
    <row r="173" spans="1:29" ht="12.75" customHeight="1" x14ac:dyDescent="0.2">
      <c r="C173" s="75"/>
      <c r="D173" s="903" t="s">
        <v>1</v>
      </c>
      <c r="E173" s="898" t="s">
        <v>2</v>
      </c>
      <c r="F173" s="902" t="s">
        <v>3</v>
      </c>
      <c r="G173" s="902"/>
      <c r="H173" s="902"/>
      <c r="I173" s="902"/>
      <c r="J173" s="902"/>
      <c r="K173" s="899"/>
      <c r="L173" s="898" t="s">
        <v>199</v>
      </c>
      <c r="M173" s="898" t="s">
        <v>200</v>
      </c>
      <c r="N173" s="898" t="s">
        <v>4</v>
      </c>
      <c r="O173" s="4"/>
      <c r="P173" s="4"/>
      <c r="Q173" s="2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</row>
    <row r="174" spans="1:29" ht="12.75" customHeight="1" x14ac:dyDescent="0.2">
      <c r="C174" s="75"/>
      <c r="D174" s="903"/>
      <c r="E174" s="898"/>
      <c r="F174" s="898" t="s">
        <v>5</v>
      </c>
      <c r="G174" s="900" t="s">
        <v>6</v>
      </c>
      <c r="H174" s="900"/>
      <c r="I174" s="900"/>
      <c r="J174" s="900"/>
      <c r="K174" s="898" t="s">
        <v>21</v>
      </c>
      <c r="L174" s="898"/>
      <c r="M174" s="898"/>
      <c r="N174" s="898"/>
      <c r="O174" s="4"/>
      <c r="P174" s="4"/>
      <c r="Q174" s="2"/>
      <c r="R174" s="433"/>
      <c r="S174" s="433"/>
      <c r="T174" s="433"/>
      <c r="U174" s="433"/>
      <c r="V174" s="433"/>
      <c r="W174" s="433"/>
      <c r="X174" s="433"/>
      <c r="Y174" s="433"/>
      <c r="Z174" s="433"/>
      <c r="AA174" s="433"/>
      <c r="AB174" s="433"/>
      <c r="AC174" s="433"/>
    </row>
    <row r="175" spans="1:29" ht="12.75" customHeight="1" x14ac:dyDescent="0.2">
      <c r="C175" s="75"/>
      <c r="D175" s="903"/>
      <c r="E175" s="898"/>
      <c r="F175" s="899"/>
      <c r="G175" s="898" t="s">
        <v>8</v>
      </c>
      <c r="H175" s="902" t="s">
        <v>9</v>
      </c>
      <c r="I175" s="899"/>
      <c r="J175" s="899"/>
      <c r="K175" s="899"/>
      <c r="L175" s="898"/>
      <c r="M175" s="898"/>
      <c r="N175" s="898"/>
      <c r="O175" s="4"/>
      <c r="P175" s="4"/>
      <c r="Q175" s="2"/>
      <c r="R175" s="433"/>
      <c r="S175" s="433"/>
      <c r="T175" s="433"/>
      <c r="U175" s="433"/>
      <c r="V175" s="433"/>
      <c r="W175" s="433"/>
      <c r="X175" s="433"/>
      <c r="Y175" s="433"/>
      <c r="Z175" s="433"/>
      <c r="AA175" s="433"/>
      <c r="AB175" s="433"/>
      <c r="AC175" s="433"/>
    </row>
    <row r="176" spans="1:29" ht="7.5" customHeight="1" x14ac:dyDescent="0.2">
      <c r="C176" s="75"/>
      <c r="D176" s="903"/>
      <c r="E176" s="898"/>
      <c r="F176" s="899"/>
      <c r="G176" s="901"/>
      <c r="H176" s="898" t="s">
        <v>10</v>
      </c>
      <c r="I176" s="898" t="s">
        <v>11</v>
      </c>
      <c r="J176" s="898" t="s">
        <v>12</v>
      </c>
      <c r="K176" s="899"/>
      <c r="L176" s="898"/>
      <c r="M176" s="898"/>
      <c r="N176" s="898"/>
      <c r="O176" s="4"/>
      <c r="P176" s="4"/>
      <c r="Q176" s="2"/>
      <c r="R176" s="4"/>
      <c r="S176" s="4"/>
      <c r="T176" s="907"/>
      <c r="U176" s="904"/>
      <c r="V176" s="904"/>
      <c r="W176" s="904"/>
      <c r="X176" s="904"/>
      <c r="Y176" s="904"/>
      <c r="Z176" s="904"/>
      <c r="AA176" s="904"/>
      <c r="AB176" s="904"/>
      <c r="AC176" s="904"/>
    </row>
    <row r="177" spans="1:29" ht="12" customHeight="1" x14ac:dyDescent="0.2">
      <c r="C177" s="75"/>
      <c r="D177" s="903"/>
      <c r="E177" s="898"/>
      <c r="F177" s="899"/>
      <c r="G177" s="901"/>
      <c r="H177" s="898"/>
      <c r="I177" s="898"/>
      <c r="J177" s="898"/>
      <c r="K177" s="899"/>
      <c r="L177" s="898"/>
      <c r="M177" s="898"/>
      <c r="N177" s="898"/>
      <c r="O177" s="4"/>
      <c r="P177" s="4"/>
      <c r="Q177" s="2"/>
      <c r="R177" s="4"/>
      <c r="S177" s="4"/>
      <c r="T177" s="907"/>
      <c r="U177" s="904"/>
      <c r="V177" s="904"/>
      <c r="W177" s="904"/>
      <c r="X177" s="904"/>
      <c r="Y177" s="904"/>
      <c r="Z177" s="904"/>
      <c r="AA177" s="904"/>
      <c r="AB177" s="904"/>
      <c r="AC177" s="904"/>
    </row>
    <row r="178" spans="1:29" ht="11.25" customHeight="1" x14ac:dyDescent="0.25">
      <c r="C178" s="75"/>
      <c r="D178" s="903"/>
      <c r="E178" s="898"/>
      <c r="F178" s="899"/>
      <c r="G178" s="901"/>
      <c r="H178" s="898"/>
      <c r="I178" s="898"/>
      <c r="J178" s="898"/>
      <c r="K178" s="899"/>
      <c r="L178" s="898"/>
      <c r="M178" s="898"/>
      <c r="N178" s="898"/>
      <c r="O178" s="4"/>
      <c r="P178" s="4"/>
      <c r="Q178" s="2"/>
      <c r="R178" s="4"/>
      <c r="S178" s="4"/>
      <c r="T178" s="907"/>
      <c r="U178" s="904"/>
      <c r="V178" s="904"/>
      <c r="W178" s="904"/>
      <c r="X178" s="904"/>
      <c r="Y178" s="904"/>
      <c r="Z178" s="904"/>
      <c r="AA178" s="904"/>
      <c r="AB178" s="428"/>
      <c r="AC178" s="428"/>
    </row>
    <row r="179" spans="1:29" ht="12.75" customHeight="1" x14ac:dyDescent="0.25">
      <c r="C179" s="75"/>
      <c r="D179" s="903"/>
      <c r="E179" s="898"/>
      <c r="F179" s="899"/>
      <c r="G179" s="901"/>
      <c r="H179" s="898"/>
      <c r="I179" s="898"/>
      <c r="J179" s="898"/>
      <c r="K179" s="899"/>
      <c r="L179" s="898"/>
      <c r="M179" s="898"/>
      <c r="N179" s="898"/>
      <c r="O179" s="4"/>
      <c r="P179" s="4"/>
      <c r="Q179" s="427" t="s">
        <v>414</v>
      </c>
      <c r="R179" s="427" t="s">
        <v>415</v>
      </c>
      <c r="S179" t="s">
        <v>416</v>
      </c>
      <c r="T179" s="907"/>
      <c r="U179" s="428"/>
      <c r="V179" s="428"/>
      <c r="W179" s="428"/>
      <c r="X179" s="428"/>
      <c r="Y179" s="428"/>
      <c r="Z179" s="428"/>
      <c r="AA179" s="428"/>
      <c r="AB179" s="429"/>
      <c r="AC179" s="429"/>
    </row>
    <row r="180" spans="1:29" x14ac:dyDescent="0.25">
      <c r="A180" s="143" t="s">
        <v>253</v>
      </c>
      <c r="B180" s="130">
        <v>1</v>
      </c>
      <c r="C180" s="130" t="s">
        <v>254</v>
      </c>
      <c r="D180" s="195" t="s">
        <v>417</v>
      </c>
      <c r="E180" s="131">
        <v>2</v>
      </c>
      <c r="F180" s="130">
        <f t="shared" ref="F180:F187" si="40">E180*30</f>
        <v>60</v>
      </c>
      <c r="G180" s="130">
        <f>H180+I180+J180</f>
        <v>4</v>
      </c>
      <c r="H180" s="130"/>
      <c r="I180" s="130"/>
      <c r="J180" s="130">
        <v>4</v>
      </c>
      <c r="K180" s="130">
        <f t="shared" ref="K180:K187" si="41">F180-G180</f>
        <v>56</v>
      </c>
      <c r="L180" s="131">
        <f>H180+J180+I180</f>
        <v>4</v>
      </c>
      <c r="M180" s="130"/>
      <c r="N180" s="131">
        <f>G180/F180*100</f>
        <v>6.666666666666667</v>
      </c>
      <c r="O180" s="132"/>
      <c r="P180" s="418" t="s">
        <v>13</v>
      </c>
      <c r="Q180" s="431"/>
      <c r="R180" s="431" t="s">
        <v>173</v>
      </c>
      <c r="S180" s="431" t="s">
        <v>173</v>
      </c>
      <c r="T180" s="433"/>
      <c r="U180" s="433"/>
      <c r="V180" s="433"/>
      <c r="W180" s="433"/>
      <c r="X180" s="433"/>
      <c r="Y180" s="433"/>
      <c r="Z180" s="433"/>
      <c r="AA180" s="433"/>
      <c r="AB180" s="433"/>
      <c r="AC180" s="433"/>
    </row>
    <row r="181" spans="1:29" ht="26.25" x14ac:dyDescent="0.25">
      <c r="A181" s="143" t="s">
        <v>365</v>
      </c>
      <c r="B181" s="130"/>
      <c r="C181" s="130" t="s">
        <v>14</v>
      </c>
      <c r="D181" s="178" t="s">
        <v>359</v>
      </c>
      <c r="E181" s="131">
        <v>1</v>
      </c>
      <c r="F181" s="130">
        <f t="shared" si="40"/>
        <v>30</v>
      </c>
      <c r="G181" s="130">
        <f>H181+I181+J181</f>
        <v>4</v>
      </c>
      <c r="H181" s="130"/>
      <c r="I181" s="130"/>
      <c r="J181" s="130">
        <v>4</v>
      </c>
      <c r="K181" s="130">
        <f t="shared" si="41"/>
        <v>26</v>
      </c>
      <c r="L181" s="131">
        <f>H181+J181+I181</f>
        <v>4</v>
      </c>
      <c r="M181" s="130"/>
      <c r="N181" s="131">
        <f>G181/F181*100</f>
        <v>13.333333333333334</v>
      </c>
      <c r="O181" s="132"/>
      <c r="P181" s="418" t="s">
        <v>17</v>
      </c>
      <c r="Q181" s="431"/>
      <c r="R181" s="431" t="s">
        <v>173</v>
      </c>
      <c r="S181" s="431" t="s">
        <v>173</v>
      </c>
      <c r="T181" s="433"/>
      <c r="U181" s="433"/>
      <c r="V181" s="433"/>
      <c r="W181" s="433"/>
      <c r="X181" s="433"/>
      <c r="Y181" s="433"/>
      <c r="Z181" s="433"/>
      <c r="AA181" s="433"/>
      <c r="AB181" s="428"/>
      <c r="AC181" s="428"/>
    </row>
    <row r="182" spans="1:29" x14ac:dyDescent="0.25">
      <c r="A182" s="143" t="s">
        <v>366</v>
      </c>
      <c r="B182" s="130">
        <v>2</v>
      </c>
      <c r="C182" s="130" t="s">
        <v>14</v>
      </c>
      <c r="D182" s="5" t="s">
        <v>203</v>
      </c>
      <c r="E182" s="131">
        <v>6</v>
      </c>
      <c r="F182" s="130">
        <f t="shared" si="40"/>
        <v>180</v>
      </c>
      <c r="G182" s="130"/>
      <c r="H182" s="130"/>
      <c r="I182" s="130"/>
      <c r="J182" s="130"/>
      <c r="K182" s="130">
        <f t="shared" si="41"/>
        <v>180</v>
      </c>
      <c r="L182" s="131"/>
      <c r="M182" s="130"/>
      <c r="N182" s="131"/>
      <c r="O182" s="132"/>
      <c r="P182" s="419" t="s">
        <v>17</v>
      </c>
      <c r="Q182" s="431"/>
      <c r="R182" s="431"/>
      <c r="S182" s="431"/>
      <c r="T182" s="433"/>
      <c r="U182" s="433"/>
      <c r="V182" s="433"/>
      <c r="W182" s="433"/>
      <c r="X182" s="433"/>
      <c r="Y182" s="433"/>
      <c r="Z182" s="433"/>
      <c r="AA182" s="433"/>
      <c r="AB182" s="428"/>
      <c r="AC182" s="428"/>
    </row>
    <row r="183" spans="1:29" x14ac:dyDescent="0.25">
      <c r="A183" s="143" t="s">
        <v>367</v>
      </c>
      <c r="B183" s="130">
        <v>3</v>
      </c>
      <c r="C183" s="130" t="s">
        <v>14</v>
      </c>
      <c r="D183" s="5" t="s">
        <v>192</v>
      </c>
      <c r="E183" s="131">
        <v>6</v>
      </c>
      <c r="F183" s="130">
        <f t="shared" si="40"/>
        <v>180</v>
      </c>
      <c r="G183" s="130">
        <f>H183+I183+J183</f>
        <v>0</v>
      </c>
      <c r="H183" s="130"/>
      <c r="I183" s="130"/>
      <c r="J183" s="130"/>
      <c r="K183" s="130">
        <f t="shared" si="41"/>
        <v>180</v>
      </c>
      <c r="L183" s="131"/>
      <c r="M183" s="130"/>
      <c r="N183" s="131"/>
      <c r="O183" s="132"/>
      <c r="P183" s="418" t="s">
        <v>419</v>
      </c>
      <c r="Q183" s="431"/>
      <c r="R183" s="431"/>
      <c r="S183" s="431"/>
      <c r="T183" s="432"/>
      <c r="U183" s="432"/>
      <c r="V183" s="433"/>
      <c r="W183" s="433"/>
      <c r="X183" s="433"/>
      <c r="Y183" s="433"/>
      <c r="Z183" s="433"/>
      <c r="AA183" s="433"/>
      <c r="AB183" s="428"/>
      <c r="AC183" s="428"/>
    </row>
    <row r="184" spans="1:29" x14ac:dyDescent="0.25">
      <c r="A184" s="143"/>
      <c r="B184" s="130">
        <v>4</v>
      </c>
      <c r="C184" s="130" t="s">
        <v>280</v>
      </c>
      <c r="D184" s="176" t="s">
        <v>281</v>
      </c>
      <c r="E184" s="131">
        <v>4</v>
      </c>
      <c r="F184" s="130">
        <f t="shared" si="40"/>
        <v>120</v>
      </c>
      <c r="G184" s="130">
        <f>H184+I184+J184</f>
        <v>8</v>
      </c>
      <c r="H184" s="130">
        <v>4</v>
      </c>
      <c r="I184" s="130"/>
      <c r="J184" s="130">
        <v>4</v>
      </c>
      <c r="K184" s="130">
        <f t="shared" si="41"/>
        <v>112</v>
      </c>
      <c r="L184" s="131">
        <f>H184+J184+I184</f>
        <v>8</v>
      </c>
      <c r="M184" s="130"/>
      <c r="N184" s="131">
        <f>G184/F184*100</f>
        <v>6.666666666666667</v>
      </c>
      <c r="O184" s="132"/>
      <c r="P184" s="418" t="s">
        <v>13</v>
      </c>
      <c r="Q184" s="431" t="s">
        <v>173</v>
      </c>
      <c r="R184" s="431" t="s">
        <v>173</v>
      </c>
      <c r="S184" s="431" t="s">
        <v>174</v>
      </c>
      <c r="T184" s="433"/>
      <c r="U184" s="433"/>
      <c r="V184" s="433"/>
      <c r="W184" s="433"/>
      <c r="X184" s="433"/>
      <c r="Y184" s="433"/>
      <c r="Z184" s="433"/>
      <c r="AA184" s="433"/>
      <c r="AB184" s="428"/>
      <c r="AC184" s="428"/>
    </row>
    <row r="185" spans="1:29" x14ac:dyDescent="0.25">
      <c r="A185" s="143"/>
      <c r="B185" s="130">
        <v>5</v>
      </c>
      <c r="C185" s="130" t="s">
        <v>280</v>
      </c>
      <c r="D185" s="176" t="s">
        <v>281</v>
      </c>
      <c r="E185" s="131">
        <v>4</v>
      </c>
      <c r="F185" s="130">
        <f t="shared" si="40"/>
        <v>120</v>
      </c>
      <c r="G185" s="130">
        <f>H185+I185+J185</f>
        <v>8</v>
      </c>
      <c r="H185" s="130">
        <v>4</v>
      </c>
      <c r="I185" s="130"/>
      <c r="J185" s="130">
        <v>4</v>
      </c>
      <c r="K185" s="130">
        <f t="shared" si="41"/>
        <v>112</v>
      </c>
      <c r="L185" s="131">
        <f>H185+J185+I185</f>
        <v>8</v>
      </c>
      <c r="M185" s="130"/>
      <c r="N185" s="131">
        <f>G185/F185*100</f>
        <v>6.666666666666667</v>
      </c>
      <c r="O185" s="132"/>
      <c r="P185" s="418" t="s">
        <v>13</v>
      </c>
      <c r="Q185" s="431" t="s">
        <v>173</v>
      </c>
      <c r="R185" s="431" t="s">
        <v>173</v>
      </c>
      <c r="S185" s="431" t="s">
        <v>174</v>
      </c>
      <c r="T185" s="433"/>
      <c r="U185" s="433"/>
      <c r="V185" s="433"/>
      <c r="W185" s="433"/>
      <c r="X185" s="433"/>
      <c r="Y185" s="433"/>
      <c r="Z185" s="433"/>
      <c r="AA185" s="433"/>
      <c r="AB185" s="428"/>
      <c r="AC185" s="428"/>
    </row>
    <row r="186" spans="1:29" x14ac:dyDescent="0.25">
      <c r="A186" s="143"/>
      <c r="B186" s="130">
        <v>6</v>
      </c>
      <c r="C186" s="130" t="s">
        <v>280</v>
      </c>
      <c r="D186" s="176" t="s">
        <v>281</v>
      </c>
      <c r="E186" s="131">
        <v>4</v>
      </c>
      <c r="F186" s="130">
        <f t="shared" si="40"/>
        <v>120</v>
      </c>
      <c r="G186" s="130">
        <f>H186+I186+J186</f>
        <v>8</v>
      </c>
      <c r="H186" s="130">
        <v>4</v>
      </c>
      <c r="I186" s="130"/>
      <c r="J186" s="130">
        <v>4</v>
      </c>
      <c r="K186" s="130">
        <f t="shared" si="41"/>
        <v>112</v>
      </c>
      <c r="L186" s="131">
        <f>H186+J186+I186</f>
        <v>8</v>
      </c>
      <c r="M186" s="130"/>
      <c r="N186" s="131">
        <f>G186/F186*100</f>
        <v>6.666666666666667</v>
      </c>
      <c r="O186" s="132"/>
      <c r="P186" s="418" t="s">
        <v>13</v>
      </c>
      <c r="Q186" s="431" t="s">
        <v>173</v>
      </c>
      <c r="R186" s="431" t="s">
        <v>173</v>
      </c>
      <c r="S186" s="431" t="s">
        <v>174</v>
      </c>
      <c r="T186" s="433"/>
      <c r="U186" s="433"/>
      <c r="V186" s="433"/>
      <c r="W186" s="433"/>
      <c r="X186" s="433"/>
      <c r="Y186" s="433"/>
      <c r="Z186" s="433"/>
      <c r="AA186" s="433"/>
      <c r="AB186" s="428"/>
      <c r="AC186" s="428"/>
    </row>
    <row r="187" spans="1:29" x14ac:dyDescent="0.25">
      <c r="A187" s="143"/>
      <c r="B187" s="130">
        <v>7</v>
      </c>
      <c r="C187" s="130" t="s">
        <v>280</v>
      </c>
      <c r="D187" s="176" t="s">
        <v>281</v>
      </c>
      <c r="E187" s="131">
        <v>4</v>
      </c>
      <c r="F187" s="130">
        <f t="shared" si="40"/>
        <v>120</v>
      </c>
      <c r="G187" s="130">
        <f>H187+I187+J187</f>
        <v>8</v>
      </c>
      <c r="H187" s="130">
        <v>4</v>
      </c>
      <c r="I187" s="130"/>
      <c r="J187" s="130">
        <v>4</v>
      </c>
      <c r="K187" s="130">
        <f t="shared" si="41"/>
        <v>112</v>
      </c>
      <c r="L187" s="131">
        <f>H187+J187+I187</f>
        <v>8</v>
      </c>
      <c r="M187" s="130"/>
      <c r="N187" s="131">
        <f>G187/F187*100</f>
        <v>6.666666666666667</v>
      </c>
      <c r="O187" s="132"/>
      <c r="P187" s="418" t="s">
        <v>13</v>
      </c>
      <c r="Q187" s="431" t="s">
        <v>173</v>
      </c>
      <c r="R187" s="431" t="s">
        <v>173</v>
      </c>
      <c r="S187" s="431" t="s">
        <v>174</v>
      </c>
      <c r="T187" s="433"/>
      <c r="U187" s="433"/>
      <c r="V187" s="433"/>
      <c r="W187" s="433"/>
      <c r="X187" s="433"/>
      <c r="Y187" s="433"/>
      <c r="Z187" s="433"/>
      <c r="AA187" s="433"/>
      <c r="AB187" s="428"/>
      <c r="AC187" s="428"/>
    </row>
    <row r="188" spans="1:29" x14ac:dyDescent="0.25">
      <c r="A188" s="143" t="s">
        <v>368</v>
      </c>
      <c r="B188" s="130"/>
      <c r="C188" s="130"/>
      <c r="D188" s="196" t="s">
        <v>360</v>
      </c>
      <c r="E188" s="131"/>
      <c r="F188" s="130"/>
      <c r="G188" s="130"/>
      <c r="H188" s="130"/>
      <c r="I188" s="130"/>
      <c r="J188" s="130"/>
      <c r="K188" s="130"/>
      <c r="L188" s="131"/>
      <c r="M188" s="130"/>
      <c r="N188" s="131"/>
      <c r="O188" s="132"/>
      <c r="P188" s="132"/>
      <c r="Q188" s="431"/>
      <c r="R188" s="431"/>
      <c r="S188" s="431"/>
      <c r="T188" s="433"/>
      <c r="U188" s="433"/>
      <c r="V188" s="433"/>
      <c r="W188" s="433"/>
      <c r="X188" s="433"/>
      <c r="Y188" s="433"/>
      <c r="Z188" s="433"/>
      <c r="AA188" s="433"/>
      <c r="AB188" s="428"/>
      <c r="AC188" s="428"/>
    </row>
    <row r="189" spans="1:29" x14ac:dyDescent="0.25">
      <c r="A189" s="143" t="s">
        <v>369</v>
      </c>
      <c r="B189" s="130"/>
      <c r="C189" s="130"/>
      <c r="D189" s="196" t="s">
        <v>155</v>
      </c>
      <c r="E189" s="131"/>
      <c r="F189" s="130"/>
      <c r="G189" s="130"/>
      <c r="H189" s="130"/>
      <c r="I189" s="130"/>
      <c r="J189" s="130"/>
      <c r="K189" s="130"/>
      <c r="L189" s="131"/>
      <c r="M189" s="130"/>
      <c r="N189" s="131"/>
      <c r="O189" s="132"/>
      <c r="P189" s="132"/>
      <c r="T189" s="433"/>
      <c r="U189" s="433"/>
      <c r="V189" s="433"/>
      <c r="W189" s="433"/>
      <c r="X189" s="433"/>
      <c r="Y189" s="433"/>
      <c r="Z189" s="433"/>
      <c r="AA189" s="433"/>
      <c r="AB189" s="428"/>
      <c r="AC189" s="428"/>
    </row>
    <row r="190" spans="1:29" x14ac:dyDescent="0.25">
      <c r="A190" s="143" t="s">
        <v>370</v>
      </c>
      <c r="B190" s="130"/>
      <c r="C190" s="130"/>
      <c r="D190" s="197" t="s">
        <v>371</v>
      </c>
      <c r="E190" s="190"/>
      <c r="F190" s="130"/>
      <c r="G190" s="130"/>
      <c r="H190" s="130"/>
      <c r="I190" s="130"/>
      <c r="J190" s="130"/>
      <c r="K190" s="130"/>
      <c r="L190" s="131"/>
      <c r="M190" s="130"/>
      <c r="N190" s="131"/>
      <c r="O190" s="132"/>
      <c r="P190" s="132"/>
      <c r="Q190" s="2"/>
      <c r="R190" s="433"/>
      <c r="S190" s="433"/>
      <c r="T190" s="433"/>
      <c r="U190" s="433"/>
      <c r="V190" s="433"/>
      <c r="W190" s="433"/>
      <c r="X190" s="433"/>
      <c r="Y190" s="433"/>
      <c r="Z190" s="433"/>
      <c r="AA190" s="433"/>
      <c r="AB190" s="428"/>
      <c r="AC190" s="428"/>
    </row>
    <row r="191" spans="1:29" x14ac:dyDescent="0.25">
      <c r="A191" s="143" t="s">
        <v>372</v>
      </c>
      <c r="B191" s="130"/>
      <c r="C191" s="130"/>
      <c r="D191" s="196" t="s">
        <v>361</v>
      </c>
      <c r="E191" s="190"/>
      <c r="F191" s="130"/>
      <c r="G191" s="130"/>
      <c r="H191" s="130"/>
      <c r="I191" s="130"/>
      <c r="J191" s="130"/>
      <c r="K191" s="130"/>
      <c r="L191" s="131"/>
      <c r="M191" s="130"/>
      <c r="N191" s="131"/>
      <c r="O191" s="132"/>
      <c r="P191" s="132"/>
      <c r="Q191" s="2"/>
      <c r="R191" s="433"/>
      <c r="S191" s="433"/>
      <c r="T191" s="433"/>
      <c r="U191" s="433"/>
      <c r="V191" s="433"/>
      <c r="W191" s="433"/>
      <c r="X191" s="433"/>
      <c r="Y191" s="433"/>
      <c r="Z191" s="433"/>
      <c r="AA191" s="433"/>
      <c r="AB191" s="428"/>
      <c r="AC191" s="428"/>
    </row>
    <row r="192" spans="1:29" x14ac:dyDescent="0.25">
      <c r="A192" s="143" t="s">
        <v>373</v>
      </c>
      <c r="B192" s="130"/>
      <c r="C192" s="130"/>
      <c r="D192" s="196" t="s">
        <v>362</v>
      </c>
      <c r="E192" s="131"/>
      <c r="F192" s="130"/>
      <c r="G192" s="130"/>
      <c r="H192" s="130"/>
      <c r="I192" s="130"/>
      <c r="J192" s="130"/>
      <c r="K192" s="130"/>
      <c r="L192" s="131"/>
      <c r="M192" s="130"/>
      <c r="N192" s="131"/>
      <c r="O192" s="132"/>
      <c r="P192" s="132"/>
      <c r="Q192" s="2"/>
      <c r="R192" s="433"/>
      <c r="S192" s="433"/>
      <c r="T192" s="433"/>
      <c r="U192" s="433"/>
      <c r="V192" s="433"/>
      <c r="W192" s="433"/>
      <c r="X192" s="433"/>
      <c r="Y192" s="433"/>
      <c r="Z192" s="433"/>
      <c r="AA192" s="433"/>
      <c r="AB192" s="428"/>
      <c r="AC192" s="428"/>
    </row>
    <row r="193" spans="1:29" x14ac:dyDescent="0.25">
      <c r="A193" s="143" t="s">
        <v>374</v>
      </c>
      <c r="B193" s="190"/>
      <c r="C193" s="190"/>
      <c r="D193" s="196" t="s">
        <v>226</v>
      </c>
      <c r="E193" s="190"/>
      <c r="F193" s="130"/>
      <c r="G193" s="130"/>
      <c r="H193" s="130"/>
      <c r="I193" s="130"/>
      <c r="J193" s="130"/>
      <c r="K193" s="130"/>
      <c r="L193" s="131"/>
      <c r="M193" s="130"/>
      <c r="N193" s="131"/>
      <c r="O193" s="132"/>
      <c r="P193" s="132"/>
      <c r="Q193" s="2"/>
      <c r="R193" s="433"/>
      <c r="S193" s="433"/>
      <c r="T193" s="433"/>
      <c r="U193" s="433"/>
      <c r="V193" s="433"/>
      <c r="W193" s="433"/>
      <c r="X193" s="433"/>
      <c r="Y193" s="433"/>
      <c r="Z193" s="433"/>
      <c r="AA193" s="433"/>
      <c r="AB193" s="428"/>
      <c r="AC193" s="428"/>
    </row>
    <row r="194" spans="1:29" x14ac:dyDescent="0.25">
      <c r="A194" s="143" t="s">
        <v>375</v>
      </c>
      <c r="B194" s="130"/>
      <c r="C194" s="130"/>
      <c r="D194" s="196" t="s">
        <v>363</v>
      </c>
      <c r="E194" s="131"/>
      <c r="F194" s="130"/>
      <c r="G194" s="130"/>
      <c r="H194" s="130"/>
      <c r="I194" s="130"/>
      <c r="J194" s="130"/>
      <c r="K194" s="130"/>
      <c r="L194" s="131"/>
      <c r="M194" s="130"/>
      <c r="N194" s="131"/>
      <c r="O194" s="132"/>
      <c r="P194" s="132"/>
      <c r="Q194" s="2"/>
      <c r="R194" s="433"/>
      <c r="S194" s="433"/>
      <c r="T194" s="433"/>
      <c r="U194" s="433"/>
      <c r="V194" s="433"/>
      <c r="W194" s="433"/>
      <c r="X194" s="433"/>
      <c r="Y194" s="433"/>
      <c r="Z194" s="433"/>
      <c r="AA194" s="433"/>
      <c r="AB194" s="428"/>
      <c r="AC194" s="428"/>
    </row>
    <row r="195" spans="1:29" ht="14.25" customHeight="1" x14ac:dyDescent="0.25">
      <c r="A195" s="143" t="s">
        <v>376</v>
      </c>
      <c r="B195" s="130"/>
      <c r="C195" s="130"/>
      <c r="D195" s="196" t="s">
        <v>364</v>
      </c>
      <c r="E195" s="131"/>
      <c r="F195" s="130"/>
      <c r="G195" s="130"/>
      <c r="H195" s="130"/>
      <c r="I195" s="130"/>
      <c r="J195" s="130"/>
      <c r="K195" s="130"/>
      <c r="L195" s="131"/>
      <c r="M195" s="130"/>
      <c r="N195" s="131"/>
      <c r="O195" s="132"/>
      <c r="P195" s="132" t="s">
        <v>13</v>
      </c>
      <c r="Q195" s="2"/>
      <c r="R195" s="432"/>
      <c r="S195" s="432"/>
      <c r="T195" s="433"/>
      <c r="U195" s="432"/>
      <c r="V195" s="433"/>
      <c r="W195" s="433"/>
      <c r="X195" s="433"/>
      <c r="Y195" s="433"/>
      <c r="Z195" s="433"/>
      <c r="AA195" s="433"/>
      <c r="AB195" s="428"/>
      <c r="AC195" s="428"/>
    </row>
    <row r="196" spans="1:29" ht="12.75" customHeight="1" x14ac:dyDescent="0.25">
      <c r="A196" s="143" t="s">
        <v>295</v>
      </c>
      <c r="B196" s="144"/>
      <c r="C196" s="83"/>
      <c r="D196" s="158" t="s">
        <v>279</v>
      </c>
      <c r="E196" s="191"/>
      <c r="F196" s="130"/>
      <c r="G196" s="130"/>
      <c r="H196" s="130"/>
      <c r="I196" s="130"/>
      <c r="J196" s="130"/>
      <c r="K196" s="130"/>
      <c r="L196" s="131"/>
      <c r="M196" s="130"/>
      <c r="N196" s="131"/>
      <c r="O196" s="132"/>
      <c r="P196" s="132" t="s">
        <v>13</v>
      </c>
      <c r="Q196" s="2"/>
      <c r="R196" s="432"/>
      <c r="S196" s="432"/>
      <c r="T196" s="432"/>
      <c r="U196" s="432"/>
      <c r="V196" s="433"/>
      <c r="W196" s="433"/>
      <c r="X196" s="433"/>
      <c r="Y196" s="433"/>
      <c r="Z196" s="433"/>
      <c r="AA196" s="433"/>
      <c r="AB196" s="428"/>
      <c r="AC196" s="428"/>
    </row>
    <row r="197" spans="1:29" ht="12.75" x14ac:dyDescent="0.2">
      <c r="C197" s="75"/>
      <c r="D197" s="192" t="s">
        <v>18</v>
      </c>
      <c r="E197" s="193">
        <f>SUM(E180:E196)</f>
        <v>31</v>
      </c>
      <c r="F197" s="194">
        <f>SUM(F180:F196)</f>
        <v>930</v>
      </c>
      <c r="G197" s="194">
        <f t="shared" ref="G197:N197" si="42">SUM(G180:G196)</f>
        <v>40</v>
      </c>
      <c r="H197" s="194">
        <f t="shared" si="42"/>
        <v>16</v>
      </c>
      <c r="I197" s="194">
        <f t="shared" si="42"/>
        <v>0</v>
      </c>
      <c r="J197" s="194">
        <f t="shared" si="42"/>
        <v>24</v>
      </c>
      <c r="K197" s="194">
        <f>SUM(K180:K196)</f>
        <v>890</v>
      </c>
      <c r="L197" s="194">
        <f t="shared" si="42"/>
        <v>40</v>
      </c>
      <c r="M197" s="194">
        <f t="shared" si="42"/>
        <v>0</v>
      </c>
      <c r="N197" s="194">
        <f t="shared" si="42"/>
        <v>46.666666666666664</v>
      </c>
      <c r="O197" s="6"/>
      <c r="P197" s="6"/>
      <c r="Q197" s="2"/>
      <c r="R197" s="433"/>
      <c r="S197" s="433"/>
      <c r="T197" s="433"/>
      <c r="U197" s="433"/>
      <c r="V197" s="433"/>
      <c r="W197" s="433"/>
      <c r="X197" s="433"/>
      <c r="Y197" s="433"/>
      <c r="Z197" s="433"/>
      <c r="AA197" s="433"/>
      <c r="AB197" s="433"/>
      <c r="AC197" s="433"/>
    </row>
    <row r="198" spans="1:29" ht="12.75" x14ac:dyDescent="0.2">
      <c r="C198" s="75"/>
      <c r="D198" s="7" t="s">
        <v>19</v>
      </c>
      <c r="E198" s="8">
        <f>30-E197</f>
        <v>-1</v>
      </c>
      <c r="F198" s="76"/>
      <c r="G198" s="76"/>
      <c r="H198" s="76"/>
      <c r="I198" s="76"/>
      <c r="J198" s="76"/>
      <c r="K198" s="76"/>
      <c r="L198" s="76"/>
      <c r="M198" s="76"/>
      <c r="N198" s="157" t="s">
        <v>420</v>
      </c>
      <c r="Q198" s="2"/>
      <c r="R198" s="433"/>
      <c r="S198" s="433"/>
      <c r="T198" s="433"/>
      <c r="U198" s="433"/>
      <c r="V198" s="433"/>
      <c r="W198" s="433"/>
      <c r="X198" s="433"/>
      <c r="Y198" s="433"/>
      <c r="Z198" s="433"/>
      <c r="AA198" s="433"/>
      <c r="AB198" s="433"/>
      <c r="AC198" s="433"/>
    </row>
    <row r="199" spans="1:29" ht="21.75" customHeight="1" x14ac:dyDescent="0.2">
      <c r="C199" s="75"/>
      <c r="D199" s="134" t="s">
        <v>19</v>
      </c>
      <c r="E199" s="136">
        <f t="shared" ref="E199:M199" si="43">E19+E38+E65+E90+E119+E143+E170+E197</f>
        <v>240</v>
      </c>
      <c r="F199" s="136">
        <f t="shared" si="43"/>
        <v>7200</v>
      </c>
      <c r="G199" s="136">
        <f t="shared" si="43"/>
        <v>408</v>
      </c>
      <c r="H199" s="136">
        <f t="shared" si="43"/>
        <v>258</v>
      </c>
      <c r="I199" s="136">
        <f t="shared" si="43"/>
        <v>8</v>
      </c>
      <c r="J199" s="136">
        <f t="shared" si="43"/>
        <v>142</v>
      </c>
      <c r="K199" s="136">
        <f t="shared" si="43"/>
        <v>6642</v>
      </c>
      <c r="L199" s="136">
        <f t="shared" si="43"/>
        <v>382</v>
      </c>
      <c r="M199" s="136">
        <f t="shared" si="43"/>
        <v>26</v>
      </c>
      <c r="N199" s="135"/>
      <c r="Q199" s="2"/>
      <c r="R199" s="433"/>
      <c r="S199" s="433"/>
      <c r="T199" s="433"/>
      <c r="U199" s="433"/>
      <c r="V199" s="433"/>
      <c r="W199" s="433"/>
      <c r="X199" s="433"/>
      <c r="Y199" s="433"/>
      <c r="Z199" s="433"/>
      <c r="AA199" s="433"/>
      <c r="AB199" s="433"/>
      <c r="AC199" s="433"/>
    </row>
    <row r="200" spans="1:29" ht="12.75" x14ac:dyDescent="0.2">
      <c r="C200" s="75"/>
      <c r="E200" s="76"/>
      <c r="F200" s="76"/>
      <c r="G200" s="76"/>
      <c r="H200" s="76"/>
      <c r="I200" s="76"/>
      <c r="J200" s="76"/>
      <c r="K200" s="76"/>
      <c r="L200" s="76"/>
      <c r="M200" s="141">
        <f>L199+M199</f>
        <v>408</v>
      </c>
      <c r="N200" s="76"/>
      <c r="Q200" s="2"/>
      <c r="R200" s="433"/>
      <c r="S200" s="433"/>
      <c r="T200" s="433"/>
      <c r="U200" s="433"/>
      <c r="V200" s="433"/>
      <c r="W200" s="433"/>
      <c r="X200" s="433"/>
      <c r="Y200" s="433"/>
      <c r="Z200" s="433"/>
      <c r="AA200" s="433"/>
      <c r="AB200" s="433"/>
      <c r="AC200" s="433"/>
    </row>
    <row r="201" spans="1:29" ht="12.75" x14ac:dyDescent="0.2">
      <c r="C201" s="75"/>
      <c r="E201" s="77"/>
      <c r="F201" s="77"/>
      <c r="G201" s="78"/>
      <c r="H201" s="79"/>
      <c r="I201" s="80"/>
      <c r="J201" s="80"/>
      <c r="K201" s="80"/>
      <c r="L201" s="80"/>
      <c r="M201" s="80"/>
      <c r="N201" s="76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x14ac:dyDescent="0.2">
      <c r="C202" s="75"/>
      <c r="E202" s="78"/>
      <c r="F202" s="75"/>
      <c r="G202" s="78"/>
      <c r="H202" s="75"/>
      <c r="I202" s="76"/>
      <c r="J202" s="81"/>
      <c r="K202" s="81"/>
      <c r="L202" s="81"/>
      <c r="M202" s="76"/>
      <c r="N202" s="76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x14ac:dyDescent="0.2">
      <c r="C203" s="75"/>
      <c r="E203" s="78"/>
      <c r="F203" s="75"/>
      <c r="G203" s="78"/>
      <c r="H203" s="75"/>
      <c r="I203" s="76"/>
      <c r="J203" s="76"/>
      <c r="K203" s="76"/>
      <c r="L203" s="81"/>
      <c r="M203" s="81"/>
      <c r="N203" s="76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x14ac:dyDescent="0.2">
      <c r="C204" s="75"/>
      <c r="E204" s="75"/>
      <c r="F204" s="75"/>
      <c r="G204" s="75"/>
      <c r="H204" s="75"/>
      <c r="I204" s="76"/>
      <c r="J204" s="76"/>
      <c r="K204" s="76"/>
      <c r="L204" s="76"/>
      <c r="M204" s="76"/>
      <c r="N204" s="76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" customHeight="1" x14ac:dyDescent="0.2">
      <c r="C205" s="75"/>
      <c r="E205" s="82"/>
      <c r="F205" s="82"/>
      <c r="G205" s="78"/>
      <c r="H205" s="75"/>
      <c r="I205" s="76"/>
      <c r="J205" s="76"/>
      <c r="K205" s="76"/>
      <c r="L205" s="76"/>
      <c r="M205" s="76"/>
      <c r="N205" s="76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" customHeight="1" x14ac:dyDescent="0.2">
      <c r="B206" s="1" t="s">
        <v>13</v>
      </c>
      <c r="C206" s="75"/>
      <c r="E206" s="75"/>
      <c r="F206" s="75"/>
      <c r="G206" s="78"/>
      <c r="H206" s="75"/>
      <c r="I206" s="76"/>
      <c r="J206" s="76"/>
      <c r="K206" s="76"/>
      <c r="L206" s="76"/>
      <c r="M206" s="76"/>
      <c r="N206" s="76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" customHeight="1" x14ac:dyDescent="0.2">
      <c r="B207" s="1" t="s">
        <v>13</v>
      </c>
      <c r="C207" s="75"/>
      <c r="E207" s="75"/>
      <c r="F207" s="75"/>
      <c r="G207" s="78"/>
      <c r="H207" s="75"/>
      <c r="I207" s="76"/>
      <c r="J207" s="76"/>
      <c r="K207" s="80"/>
      <c r="L207" s="76"/>
      <c r="M207" s="76"/>
      <c r="N207" s="76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" customHeight="1" x14ac:dyDescent="0.2">
      <c r="C208" s="75"/>
      <c r="E208" s="82"/>
      <c r="F208" s="82"/>
      <c r="G208" s="82"/>
      <c r="H208" s="76"/>
      <c r="I208" s="76"/>
      <c r="J208" s="76"/>
      <c r="K208" s="76"/>
      <c r="L208" s="76"/>
      <c r="M208" s="76"/>
      <c r="N208" s="76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2:29" ht="15" customHeight="1" x14ac:dyDescent="0.2">
      <c r="B209" s="1" t="s">
        <v>12</v>
      </c>
      <c r="C209" s="75"/>
      <c r="E209" s="75"/>
      <c r="F209" s="75"/>
      <c r="G209" s="76"/>
      <c r="H209" s="76"/>
      <c r="I209" s="76"/>
      <c r="J209" s="76"/>
      <c r="K209" s="76"/>
      <c r="L209" s="76"/>
      <c r="M209" s="76"/>
      <c r="N209" s="76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2:29" ht="15" customHeight="1" x14ac:dyDescent="0.2">
      <c r="B210" s="1" t="s">
        <v>12</v>
      </c>
      <c r="C210" s="75"/>
      <c r="E210" s="75"/>
      <c r="F210" s="75"/>
      <c r="G210" s="76"/>
      <c r="H210" s="76"/>
      <c r="I210" s="76"/>
      <c r="J210" s="76"/>
      <c r="K210" s="76"/>
      <c r="L210" s="76"/>
      <c r="M210" s="76"/>
      <c r="N210" s="76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2:29" x14ac:dyDescent="0.25">
      <c r="C211" s="75"/>
      <c r="E211" s="76"/>
      <c r="F211" s="76"/>
      <c r="G211" s="76"/>
      <c r="H211" s="76"/>
      <c r="I211" s="76"/>
      <c r="J211" s="76"/>
      <c r="K211" s="76"/>
      <c r="L211" s="76"/>
      <c r="M211" s="76"/>
      <c r="N211" s="76"/>
    </row>
    <row r="212" spans="2:29" x14ac:dyDescent="0.25">
      <c r="C212" s="75"/>
      <c r="E212" s="76"/>
      <c r="F212" s="76"/>
      <c r="G212" s="76"/>
      <c r="H212" s="76"/>
      <c r="I212" s="76"/>
      <c r="J212" s="76"/>
      <c r="K212" s="76"/>
      <c r="L212" s="76"/>
      <c r="M212" s="76"/>
      <c r="N212" s="76"/>
    </row>
    <row r="213" spans="2:29" x14ac:dyDescent="0.25">
      <c r="C213" s="75"/>
      <c r="E213" s="76"/>
      <c r="F213" s="76"/>
      <c r="G213" s="76"/>
      <c r="H213" s="76"/>
      <c r="I213" s="76"/>
      <c r="J213" s="76"/>
      <c r="K213" s="76"/>
      <c r="L213" s="76"/>
      <c r="M213" s="76"/>
      <c r="N213" s="76"/>
    </row>
    <row r="214" spans="2:29" x14ac:dyDescent="0.25">
      <c r="C214" s="75"/>
      <c r="E214" s="76"/>
      <c r="F214" s="76"/>
      <c r="G214" s="76"/>
      <c r="H214" s="76"/>
      <c r="I214" s="76"/>
      <c r="J214" s="76"/>
      <c r="K214" s="76"/>
      <c r="L214" s="76"/>
      <c r="M214" s="76"/>
      <c r="N214" s="76"/>
    </row>
    <row r="215" spans="2:29" x14ac:dyDescent="0.25">
      <c r="C215" s="75"/>
      <c r="E215" s="76"/>
      <c r="F215" s="76"/>
      <c r="G215" s="76"/>
      <c r="H215" s="76"/>
      <c r="I215" s="76"/>
      <c r="J215" s="76"/>
      <c r="K215" s="76"/>
      <c r="L215" s="76"/>
      <c r="M215" s="76"/>
      <c r="N215" s="76"/>
    </row>
    <row r="216" spans="2:29" x14ac:dyDescent="0.25">
      <c r="C216" s="75"/>
      <c r="E216" s="76"/>
      <c r="F216" s="76"/>
      <c r="G216" s="76"/>
      <c r="H216" s="76"/>
      <c r="I216" s="76"/>
      <c r="J216" s="76"/>
      <c r="K216" s="76"/>
      <c r="L216" s="76"/>
      <c r="M216" s="76"/>
      <c r="N216" s="76"/>
    </row>
    <row r="217" spans="2:29" x14ac:dyDescent="0.25">
      <c r="C217" s="75"/>
      <c r="E217" s="76"/>
      <c r="F217" s="76"/>
      <c r="G217" s="76"/>
      <c r="H217" s="76"/>
      <c r="I217" s="76"/>
      <c r="J217" s="76"/>
      <c r="K217" s="76"/>
      <c r="L217" s="76"/>
      <c r="M217" s="76"/>
      <c r="N217" s="76"/>
    </row>
    <row r="218" spans="2:29" x14ac:dyDescent="0.25">
      <c r="C218" s="75"/>
      <c r="E218" s="76"/>
      <c r="F218" s="76"/>
      <c r="G218" s="76"/>
      <c r="H218" s="76"/>
      <c r="I218" s="76"/>
      <c r="J218" s="76"/>
      <c r="K218" s="76"/>
      <c r="L218" s="76"/>
      <c r="M218" s="76"/>
      <c r="N218" s="76"/>
    </row>
    <row r="219" spans="2:29" x14ac:dyDescent="0.25">
      <c r="C219" s="75"/>
      <c r="E219" s="76"/>
      <c r="F219" s="76"/>
      <c r="G219" s="76"/>
      <c r="H219" s="76"/>
      <c r="I219" s="76"/>
      <c r="J219" s="76"/>
      <c r="K219" s="76"/>
      <c r="L219" s="76"/>
      <c r="M219" s="76"/>
      <c r="N219" s="76"/>
    </row>
    <row r="220" spans="2:29" x14ac:dyDescent="0.25">
      <c r="C220" s="75"/>
      <c r="E220" s="76"/>
      <c r="F220" s="76"/>
      <c r="G220" s="76"/>
      <c r="H220" s="76"/>
      <c r="I220" s="76"/>
      <c r="J220" s="76"/>
      <c r="K220" s="76"/>
      <c r="L220" s="76"/>
      <c r="M220" s="76"/>
      <c r="N220" s="76"/>
    </row>
    <row r="221" spans="2:29" x14ac:dyDescent="0.25">
      <c r="C221" s="75"/>
      <c r="E221" s="76"/>
      <c r="F221" s="76"/>
      <c r="G221" s="76"/>
      <c r="H221" s="76"/>
      <c r="I221" s="76"/>
      <c r="J221" s="76"/>
      <c r="K221" s="76"/>
      <c r="L221" s="76"/>
      <c r="M221" s="76"/>
      <c r="N221" s="76"/>
    </row>
    <row r="222" spans="2:29" x14ac:dyDescent="0.25">
      <c r="C222" s="75"/>
      <c r="E222" s="76"/>
      <c r="F222" s="76"/>
      <c r="G222" s="76"/>
      <c r="H222" s="76"/>
      <c r="I222" s="76"/>
      <c r="J222" s="76"/>
      <c r="K222" s="76"/>
      <c r="L222" s="76"/>
      <c r="M222" s="76"/>
      <c r="N222" s="76"/>
    </row>
    <row r="223" spans="2:29" x14ac:dyDescent="0.25">
      <c r="C223" s="75"/>
      <c r="E223" s="76"/>
      <c r="F223" s="76"/>
      <c r="G223" s="76"/>
      <c r="H223" s="76"/>
      <c r="I223" s="76"/>
      <c r="J223" s="76"/>
      <c r="K223" s="76"/>
      <c r="L223" s="76"/>
      <c r="M223" s="76"/>
      <c r="N223" s="76"/>
    </row>
    <row r="224" spans="2:29" x14ac:dyDescent="0.25">
      <c r="C224" s="75"/>
      <c r="E224" s="76"/>
      <c r="F224" s="76"/>
      <c r="G224" s="76"/>
      <c r="H224" s="76"/>
      <c r="I224" s="76"/>
      <c r="J224" s="76"/>
      <c r="K224" s="76"/>
      <c r="L224" s="76"/>
      <c r="M224" s="76"/>
      <c r="N224" s="76"/>
    </row>
    <row r="225" spans="3:14" x14ac:dyDescent="0.25">
      <c r="C225" s="75"/>
      <c r="E225" s="76"/>
      <c r="F225" s="76"/>
      <c r="G225" s="76"/>
      <c r="H225" s="76"/>
      <c r="I225" s="76"/>
      <c r="J225" s="76"/>
      <c r="K225" s="76"/>
      <c r="L225" s="76"/>
      <c r="M225" s="76"/>
      <c r="N225" s="76"/>
    </row>
    <row r="226" spans="3:14" x14ac:dyDescent="0.25">
      <c r="C226" s="75"/>
      <c r="E226" s="76"/>
      <c r="F226" s="76"/>
      <c r="G226" s="76"/>
      <c r="H226" s="76"/>
      <c r="I226" s="76"/>
      <c r="J226" s="76"/>
      <c r="K226" s="76"/>
      <c r="L226" s="76"/>
      <c r="M226" s="76"/>
      <c r="N226" s="76"/>
    </row>
    <row r="227" spans="3:14" x14ac:dyDescent="0.25">
      <c r="C227" s="75"/>
      <c r="E227" s="76"/>
      <c r="F227" s="76"/>
      <c r="G227" s="76"/>
      <c r="H227" s="76"/>
      <c r="I227" s="76"/>
      <c r="J227" s="76"/>
      <c r="K227" s="76"/>
      <c r="L227" s="76"/>
      <c r="M227" s="76"/>
      <c r="N227" s="76"/>
    </row>
    <row r="228" spans="3:14" x14ac:dyDescent="0.25">
      <c r="C228" s="75"/>
      <c r="E228" s="76"/>
      <c r="F228" s="76"/>
      <c r="G228" s="76"/>
      <c r="H228" s="76"/>
      <c r="I228" s="76"/>
      <c r="J228" s="76"/>
      <c r="K228" s="76"/>
      <c r="L228" s="76"/>
      <c r="M228" s="76"/>
      <c r="N228" s="76"/>
    </row>
    <row r="229" spans="3:14" x14ac:dyDescent="0.25">
      <c r="C229" s="75"/>
      <c r="E229" s="76"/>
      <c r="F229" s="76"/>
      <c r="G229" s="76"/>
      <c r="H229" s="76"/>
      <c r="I229" s="76"/>
      <c r="J229" s="76"/>
      <c r="K229" s="76"/>
      <c r="L229" s="76"/>
      <c r="M229" s="76"/>
      <c r="N229" s="76"/>
    </row>
    <row r="230" spans="3:14" x14ac:dyDescent="0.25">
      <c r="C230" s="75"/>
      <c r="E230" s="76"/>
      <c r="F230" s="76"/>
      <c r="G230" s="76"/>
      <c r="H230" s="76"/>
      <c r="I230" s="76"/>
      <c r="J230" s="76"/>
      <c r="K230" s="76"/>
      <c r="L230" s="76"/>
      <c r="M230" s="76"/>
      <c r="N230" s="76"/>
    </row>
    <row r="231" spans="3:14" x14ac:dyDescent="0.25">
      <c r="C231" s="75"/>
      <c r="E231" s="76"/>
      <c r="F231" s="76"/>
      <c r="G231" s="76"/>
      <c r="H231" s="76"/>
      <c r="I231" s="76"/>
      <c r="J231" s="76"/>
      <c r="K231" s="76"/>
      <c r="L231" s="76"/>
      <c r="M231" s="76"/>
      <c r="N231" s="76"/>
    </row>
    <row r="232" spans="3:14" x14ac:dyDescent="0.25">
      <c r="C232" s="75"/>
      <c r="E232" s="76"/>
      <c r="F232" s="76"/>
      <c r="G232" s="76"/>
      <c r="H232" s="76"/>
      <c r="I232" s="76"/>
      <c r="J232" s="76"/>
      <c r="K232" s="76"/>
      <c r="L232" s="76"/>
      <c r="M232" s="76"/>
      <c r="N232" s="76"/>
    </row>
    <row r="233" spans="3:14" x14ac:dyDescent="0.25">
      <c r="C233" s="75"/>
      <c r="E233" s="76"/>
      <c r="F233" s="76"/>
      <c r="G233" s="76"/>
      <c r="H233" s="76"/>
      <c r="I233" s="76"/>
      <c r="J233" s="76"/>
      <c r="K233" s="76"/>
      <c r="L233" s="76"/>
      <c r="M233" s="76"/>
      <c r="N233" s="76"/>
    </row>
    <row r="234" spans="3:14" x14ac:dyDescent="0.25">
      <c r="C234" s="75"/>
      <c r="E234" s="76"/>
      <c r="F234" s="76"/>
      <c r="G234" s="76"/>
      <c r="H234" s="76"/>
      <c r="I234" s="76"/>
      <c r="J234" s="76"/>
      <c r="K234" s="76"/>
      <c r="L234" s="76"/>
      <c r="M234" s="76"/>
      <c r="N234" s="76"/>
    </row>
    <row r="235" spans="3:14" x14ac:dyDescent="0.25">
      <c r="C235" s="75"/>
      <c r="E235" s="76"/>
      <c r="F235" s="76"/>
      <c r="G235" s="76"/>
      <c r="H235" s="76"/>
      <c r="I235" s="76"/>
      <c r="J235" s="76"/>
      <c r="K235" s="76"/>
      <c r="L235" s="76"/>
      <c r="M235" s="76"/>
      <c r="N235" s="76"/>
    </row>
    <row r="236" spans="3:14" x14ac:dyDescent="0.25">
      <c r="C236" s="75"/>
      <c r="E236" s="76"/>
      <c r="F236" s="76"/>
      <c r="G236" s="76"/>
      <c r="H236" s="76"/>
      <c r="I236" s="76"/>
      <c r="J236" s="76"/>
      <c r="K236" s="76"/>
      <c r="L236" s="76"/>
      <c r="M236" s="76"/>
      <c r="N236" s="76"/>
    </row>
    <row r="237" spans="3:14" x14ac:dyDescent="0.25">
      <c r="C237" s="75"/>
      <c r="E237" s="76"/>
      <c r="F237" s="76"/>
      <c r="G237" s="76"/>
      <c r="H237" s="76"/>
      <c r="I237" s="76"/>
      <c r="J237" s="76"/>
      <c r="K237" s="76"/>
      <c r="L237" s="76"/>
      <c r="M237" s="76"/>
      <c r="N237" s="76"/>
    </row>
    <row r="238" spans="3:14" x14ac:dyDescent="0.25">
      <c r="C238" s="75"/>
      <c r="E238" s="76"/>
      <c r="F238" s="76"/>
      <c r="G238" s="76"/>
      <c r="H238" s="76"/>
      <c r="I238" s="76"/>
      <c r="J238" s="76"/>
      <c r="K238" s="76"/>
      <c r="L238" s="76"/>
      <c r="M238" s="76"/>
      <c r="N238" s="76"/>
    </row>
    <row r="239" spans="3:14" x14ac:dyDescent="0.25">
      <c r="C239" s="75"/>
      <c r="E239" s="76"/>
      <c r="F239" s="76"/>
      <c r="G239" s="76"/>
      <c r="H239" s="76"/>
      <c r="I239" s="76"/>
      <c r="J239" s="76"/>
      <c r="K239" s="76"/>
      <c r="L239" s="76"/>
      <c r="M239" s="76"/>
      <c r="N239" s="76"/>
    </row>
    <row r="240" spans="3:14" x14ac:dyDescent="0.25">
      <c r="C240" s="75"/>
      <c r="E240" s="76"/>
      <c r="F240" s="76"/>
      <c r="G240" s="76"/>
      <c r="H240" s="76"/>
      <c r="I240" s="76"/>
      <c r="J240" s="76"/>
      <c r="K240" s="76"/>
      <c r="L240" s="76"/>
      <c r="M240" s="76"/>
      <c r="N240" s="76"/>
    </row>
    <row r="241" spans="3:14" x14ac:dyDescent="0.25">
      <c r="C241" s="75"/>
      <c r="E241" s="76"/>
      <c r="F241" s="76"/>
      <c r="G241" s="76"/>
      <c r="H241" s="76"/>
      <c r="I241" s="76"/>
      <c r="J241" s="76"/>
      <c r="K241" s="76"/>
      <c r="L241" s="76"/>
      <c r="M241" s="76"/>
      <c r="N241" s="76"/>
    </row>
    <row r="242" spans="3:14" x14ac:dyDescent="0.25">
      <c r="C242" s="75"/>
      <c r="E242" s="76"/>
      <c r="F242" s="76"/>
      <c r="G242" s="76"/>
      <c r="H242" s="76"/>
      <c r="I242" s="76"/>
      <c r="J242" s="76"/>
      <c r="K242" s="76"/>
      <c r="L242" s="76"/>
      <c r="M242" s="76"/>
      <c r="N242" s="76"/>
    </row>
    <row r="243" spans="3:14" x14ac:dyDescent="0.25">
      <c r="C243" s="75"/>
      <c r="E243" s="76"/>
      <c r="F243" s="76"/>
      <c r="G243" s="76"/>
      <c r="H243" s="76"/>
      <c r="I243" s="76"/>
      <c r="J243" s="76"/>
      <c r="K243" s="76"/>
      <c r="L243" s="76"/>
      <c r="M243" s="76"/>
      <c r="N243" s="76"/>
    </row>
    <row r="244" spans="3:14" x14ac:dyDescent="0.25">
      <c r="C244" s="75"/>
      <c r="E244" s="76"/>
      <c r="F244" s="76"/>
      <c r="G244" s="76"/>
      <c r="H244" s="76"/>
      <c r="I244" s="76"/>
      <c r="J244" s="76"/>
      <c r="K244" s="76"/>
      <c r="L244" s="76"/>
      <c r="M244" s="76"/>
      <c r="N244" s="76"/>
    </row>
  </sheetData>
  <mergeCells count="162">
    <mergeCell ref="V101:AC102"/>
    <mergeCell ref="V103:W103"/>
    <mergeCell ref="X103:Y103"/>
    <mergeCell ref="Z103:AA103"/>
    <mergeCell ref="V176:AC177"/>
    <mergeCell ref="V150:AC151"/>
    <mergeCell ref="T176:T179"/>
    <mergeCell ref="U176:U178"/>
    <mergeCell ref="V178:W178"/>
    <mergeCell ref="X178:Y178"/>
    <mergeCell ref="Z178:AA178"/>
    <mergeCell ref="V152:W152"/>
    <mergeCell ref="X152:Y152"/>
    <mergeCell ref="Z152:AA152"/>
    <mergeCell ref="T150:T153"/>
    <mergeCell ref="U150:U152"/>
    <mergeCell ref="V72:AC73"/>
    <mergeCell ref="V74:W74"/>
    <mergeCell ref="X74:Y74"/>
    <mergeCell ref="Z74:AA74"/>
    <mergeCell ref="T101:T104"/>
    <mergeCell ref="U101:U103"/>
    <mergeCell ref="T72:T75"/>
    <mergeCell ref="U72:U74"/>
    <mergeCell ref="T7:T10"/>
    <mergeCell ref="T26:T29"/>
    <mergeCell ref="U26:U28"/>
    <mergeCell ref="U7:U9"/>
    <mergeCell ref="V26:AC27"/>
    <mergeCell ref="V28:W28"/>
    <mergeCell ref="X28:Y28"/>
    <mergeCell ref="Z28:AA28"/>
    <mergeCell ref="V7:AC8"/>
    <mergeCell ref="V9:W9"/>
    <mergeCell ref="V50:W50"/>
    <mergeCell ref="X50:Y50"/>
    <mergeCell ref="T48:T51"/>
    <mergeCell ref="U48:U50"/>
    <mergeCell ref="V48:AC49"/>
    <mergeCell ref="Z50:AA50"/>
    <mergeCell ref="F24:F29"/>
    <mergeCell ref="J26:J29"/>
    <mergeCell ref="H7:H10"/>
    <mergeCell ref="I7:I10"/>
    <mergeCell ref="J7:J10"/>
    <mergeCell ref="D1:N1"/>
    <mergeCell ref="D4:D10"/>
    <mergeCell ref="E4:E10"/>
    <mergeCell ref="F4:K4"/>
    <mergeCell ref="L4:L10"/>
    <mergeCell ref="G6:G10"/>
    <mergeCell ref="N23:N29"/>
    <mergeCell ref="T126:T129"/>
    <mergeCell ref="U126:U128"/>
    <mergeCell ref="X128:Y128"/>
    <mergeCell ref="Z128:AA128"/>
    <mergeCell ref="V126:AC127"/>
    <mergeCell ref="V128:W128"/>
    <mergeCell ref="M4:M10"/>
    <mergeCell ref="H6:J6"/>
    <mergeCell ref="H25:J25"/>
    <mergeCell ref="F23:K23"/>
    <mergeCell ref="X9:Y9"/>
    <mergeCell ref="Z9:AA9"/>
    <mergeCell ref="AB9:AC9"/>
    <mergeCell ref="E23:E29"/>
    <mergeCell ref="F5:F10"/>
    <mergeCell ref="G5:J5"/>
    <mergeCell ref="K5:K10"/>
    <mergeCell ref="N4:N10"/>
    <mergeCell ref="H72:H75"/>
    <mergeCell ref="I72:I75"/>
    <mergeCell ref="D23:D29"/>
    <mergeCell ref="L23:L29"/>
    <mergeCell ref="M23:M29"/>
    <mergeCell ref="H26:H29"/>
    <mergeCell ref="I26:I29"/>
    <mergeCell ref="G24:J24"/>
    <mergeCell ref="K24:K29"/>
    <mergeCell ref="G25:G29"/>
    <mergeCell ref="E45:E51"/>
    <mergeCell ref="F45:K45"/>
    <mergeCell ref="M69:M75"/>
    <mergeCell ref="M45:M51"/>
    <mergeCell ref="I48:I51"/>
    <mergeCell ref="J48:J51"/>
    <mergeCell ref="F69:K69"/>
    <mergeCell ref="F70:F75"/>
    <mergeCell ref="G70:J70"/>
    <mergeCell ref="H71:J71"/>
    <mergeCell ref="I101:I104"/>
    <mergeCell ref="J101:J104"/>
    <mergeCell ref="N45:N51"/>
    <mergeCell ref="N69:N75"/>
    <mergeCell ref="L69:L75"/>
    <mergeCell ref="D69:D75"/>
    <mergeCell ref="E69:E75"/>
    <mergeCell ref="K70:K75"/>
    <mergeCell ref="G71:G75"/>
    <mergeCell ref="D45:D51"/>
    <mergeCell ref="H126:H129"/>
    <mergeCell ref="I126:I129"/>
    <mergeCell ref="J126:J129"/>
    <mergeCell ref="K124:K129"/>
    <mergeCell ref="F99:F104"/>
    <mergeCell ref="G99:J99"/>
    <mergeCell ref="K99:K104"/>
    <mergeCell ref="G100:G104"/>
    <mergeCell ref="H100:J100"/>
    <mergeCell ref="H101:H104"/>
    <mergeCell ref="D123:D129"/>
    <mergeCell ref="E123:E129"/>
    <mergeCell ref="D98:D104"/>
    <mergeCell ref="E98:E104"/>
    <mergeCell ref="F98:K98"/>
    <mergeCell ref="F124:F129"/>
    <mergeCell ref="G124:J124"/>
    <mergeCell ref="F123:K123"/>
    <mergeCell ref="G125:G129"/>
    <mergeCell ref="H125:J125"/>
    <mergeCell ref="M147:M153"/>
    <mergeCell ref="N147:N153"/>
    <mergeCell ref="L45:L51"/>
    <mergeCell ref="F46:F51"/>
    <mergeCell ref="G46:J46"/>
    <mergeCell ref="K46:K51"/>
    <mergeCell ref="G47:G51"/>
    <mergeCell ref="H47:J47"/>
    <mergeCell ref="H48:H51"/>
    <mergeCell ref="J72:J75"/>
    <mergeCell ref="L123:L129"/>
    <mergeCell ref="M123:M129"/>
    <mergeCell ref="N123:N129"/>
    <mergeCell ref="L98:L104"/>
    <mergeCell ref="M98:M104"/>
    <mergeCell ref="N98:N104"/>
    <mergeCell ref="K148:K153"/>
    <mergeCell ref="G149:G153"/>
    <mergeCell ref="F147:K147"/>
    <mergeCell ref="L147:L153"/>
    <mergeCell ref="H149:J149"/>
    <mergeCell ref="H150:H153"/>
    <mergeCell ref="I150:I153"/>
    <mergeCell ref="J150:J153"/>
    <mergeCell ref="D147:D153"/>
    <mergeCell ref="E147:E153"/>
    <mergeCell ref="M173:M179"/>
    <mergeCell ref="I176:I179"/>
    <mergeCell ref="J176:J179"/>
    <mergeCell ref="D173:D179"/>
    <mergeCell ref="E173:E179"/>
    <mergeCell ref="F173:K173"/>
    <mergeCell ref="F148:F153"/>
    <mergeCell ref="G148:J148"/>
    <mergeCell ref="N173:N179"/>
    <mergeCell ref="F174:F179"/>
    <mergeCell ref="G174:J174"/>
    <mergeCell ref="K174:K179"/>
    <mergeCell ref="G175:G179"/>
    <mergeCell ref="H175:J175"/>
    <mergeCell ref="H176:H179"/>
    <mergeCell ref="L173:L179"/>
  </mergeCells>
  <phoneticPr fontId="37" type="noConversion"/>
  <pageMargins left="0.70866141732283461" right="0.70866141732283461" top="0.39370078740157483" bottom="0.39370078740157483" header="0.31496062992125984" footer="0.31496062992125984"/>
  <pageSetup paperSize="9" scale="80" orientation="landscape" r:id="rId1"/>
  <rowBreaks count="3" manualBreakCount="3">
    <brk id="41" max="15" man="1"/>
    <brk id="92" max="15" man="1"/>
    <brk id="1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D7 2026</vt:lpstr>
      <vt:lpstr>семестровка</vt:lpstr>
      <vt:lpstr>'План D7 2026'!Область_печати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cp:lastPrinted>2026-05-25T06:25:57Z</cp:lastPrinted>
  <dcterms:created xsi:type="dcterms:W3CDTF">2019-02-01T08:33:14Z</dcterms:created>
  <dcterms:modified xsi:type="dcterms:W3CDTF">2026-05-26T10:24:25Z</dcterms:modified>
</cp:coreProperties>
</file>